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aro\OneDrive\Desktop\APAS Bali Summit\"/>
    </mc:Choice>
  </mc:AlternateContent>
  <xr:revisionPtr revIDLastSave="0" documentId="13_ncr:1_{E99E39EA-EA41-48C1-8DA7-47CC0977B8ED}" xr6:coauthVersionLast="47" xr6:coauthVersionMax="47" xr10:uidLastSave="{00000000-0000-0000-0000-000000000000}"/>
  <bookViews>
    <workbookView xWindow="-108" yWindow="-108" windowWidth="23256" windowHeight="12456" activeTab="4" xr2:uid="{47045C32-F685-5A4A-AB9D-D1A72632A43E}"/>
  </bookViews>
  <sheets>
    <sheet name="Mon, 22-08" sheetId="4" r:id="rId1"/>
    <sheet name="Tue, 23-08" sheetId="5" r:id="rId2"/>
    <sheet name="Wed, 24-08" sheetId="1" r:id="rId3"/>
    <sheet name="Thu, 25-08" sheetId="2" r:id="rId4"/>
    <sheet name="Fri, 26-08" sheetId="3" r:id="rId5"/>
    <sheet name="Sat, 27-08" sheetId="6" r:id="rId6"/>
  </sheets>
  <definedNames>
    <definedName name="_xlnm.Print_Area" localSheetId="3">'Thu, 25-08'!$Q$1:$X$69</definedName>
    <definedName name="_xlnm.Print_Titles" localSheetId="4">'Fri, 26-08'!$11:$12</definedName>
    <definedName name="_xlnm.Print_Titles" localSheetId="0">'Mon, 22-08'!$1:$6</definedName>
    <definedName name="_xlnm.Print_Titles" localSheetId="3">'Thu, 25-08'!$1:$12</definedName>
    <definedName name="_xlnm.Print_Titles" localSheetId="1">'Tue, 23-08'!$1:$7</definedName>
    <definedName name="_xlnm.Print_Titles" localSheetId="2">'Wed, 24-08'!$1:$22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6" l="1"/>
  <c r="A38" i="6"/>
  <c r="C38" i="6" s="1"/>
  <c r="A36" i="6"/>
  <c r="B36" i="6" s="1"/>
  <c r="B32" i="6"/>
  <c r="A32" i="6"/>
  <c r="A30" i="6"/>
  <c r="B30" i="6" s="1"/>
  <c r="B28" i="6"/>
  <c r="B27" i="6"/>
  <c r="A27" i="6"/>
  <c r="B23" i="6"/>
  <c r="A24" i="6" s="1"/>
  <c r="B24" i="6" s="1"/>
  <c r="A23" i="6"/>
  <c r="A18" i="6"/>
  <c r="B18" i="6" s="1"/>
  <c r="B16" i="6"/>
  <c r="A15" i="6"/>
  <c r="B15" i="6" s="1"/>
  <c r="B13" i="6"/>
  <c r="A14" i="6" s="1"/>
  <c r="B14" i="6" s="1"/>
  <c r="C14" i="6" s="1"/>
  <c r="A13" i="6"/>
  <c r="B11" i="6"/>
  <c r="B10" i="6"/>
  <c r="A11" i="6" s="1"/>
  <c r="N32" i="5"/>
  <c r="O32" i="5" s="1"/>
  <c r="O13" i="5"/>
  <c r="P13" i="5" s="1"/>
  <c r="P11" i="5"/>
  <c r="A37" i="6" l="1"/>
  <c r="B37" i="6" s="1"/>
  <c r="C37" i="6" s="1"/>
  <c r="C36" i="6"/>
  <c r="C32" i="6"/>
  <c r="A34" i="6"/>
  <c r="B34" i="6" s="1"/>
  <c r="A35" i="6" s="1"/>
  <c r="B35" i="6" s="1"/>
  <c r="C35" i="6" s="1"/>
  <c r="C34" i="6"/>
  <c r="A31" i="6"/>
  <c r="B31" i="6" s="1"/>
  <c r="C31" i="6" s="1"/>
  <c r="C30" i="6"/>
  <c r="C27" i="6"/>
  <c r="A28" i="6"/>
  <c r="C28" i="6" s="1"/>
  <c r="A25" i="6"/>
  <c r="B25" i="6" s="1"/>
  <c r="C25" i="6" s="1"/>
  <c r="C24" i="6"/>
  <c r="C23" i="6"/>
  <c r="A19" i="6"/>
  <c r="B19" i="6" s="1"/>
  <c r="C18" i="6"/>
  <c r="C15" i="6"/>
  <c r="A16" i="6"/>
  <c r="C16" i="6" s="1"/>
  <c r="C13" i="6"/>
  <c r="C11" i="6"/>
  <c r="C10" i="6"/>
  <c r="N34" i="5"/>
  <c r="O34" i="5" s="1"/>
  <c r="P32" i="5"/>
  <c r="N18" i="5"/>
  <c r="O18" i="5" s="1"/>
  <c r="A20" i="6" l="1"/>
  <c r="B20" i="6" s="1"/>
  <c r="C19" i="6"/>
  <c r="N36" i="5"/>
  <c r="O36" i="5" s="1"/>
  <c r="P34" i="5"/>
  <c r="N22" i="5"/>
  <c r="O22" i="5" s="1"/>
  <c r="P18" i="5"/>
  <c r="A21" i="6" l="1"/>
  <c r="B21" i="6" s="1"/>
  <c r="C21" i="6" s="1"/>
  <c r="C20" i="6"/>
  <c r="P36" i="5"/>
  <c r="N40" i="5"/>
  <c r="O40" i="5" s="1"/>
  <c r="N23" i="5"/>
  <c r="O23" i="5" s="1"/>
  <c r="P22" i="5"/>
  <c r="N41" i="5" l="1"/>
  <c r="O41" i="5" s="1"/>
  <c r="P40" i="5"/>
  <c r="N27" i="5"/>
  <c r="O27" i="5" s="1"/>
  <c r="P27" i="5" s="1"/>
  <c r="P23" i="5"/>
  <c r="N45" i="5" l="1"/>
  <c r="O45" i="5" s="1"/>
  <c r="P41" i="5"/>
  <c r="P45" i="5" l="1"/>
  <c r="N46" i="5"/>
  <c r="O46" i="5" s="1"/>
  <c r="P46" i="5" s="1"/>
  <c r="Y25" i="5" l="1"/>
  <c r="Y18" i="5"/>
  <c r="Y11" i="5"/>
  <c r="K20" i="1" l="1"/>
  <c r="J20" i="1"/>
  <c r="L20" i="1" s="1"/>
  <c r="K19" i="1"/>
  <c r="J19" i="1"/>
  <c r="L19" i="1" s="1"/>
  <c r="J18" i="1"/>
  <c r="K18" i="1" s="1"/>
  <c r="L18" i="1" s="1"/>
  <c r="J17" i="1"/>
  <c r="K17" i="1" s="1"/>
  <c r="L17" i="1" s="1"/>
  <c r="J16" i="1"/>
  <c r="K16" i="1" s="1"/>
  <c r="L16" i="1" s="1"/>
  <c r="J15" i="1"/>
  <c r="K15" i="1" s="1"/>
  <c r="L15" i="1" s="1"/>
  <c r="J14" i="1"/>
  <c r="K14" i="1" s="1"/>
  <c r="L14" i="1" s="1"/>
  <c r="K13" i="1"/>
  <c r="J13" i="1"/>
  <c r="J12" i="1"/>
  <c r="K12" i="1" s="1"/>
  <c r="L12" i="1" s="1"/>
  <c r="L11" i="1"/>
  <c r="K11" i="1"/>
  <c r="J11" i="1"/>
  <c r="L10" i="1"/>
  <c r="K10" i="1"/>
  <c r="C10" i="1"/>
  <c r="D10" i="1" s="1"/>
  <c r="P63" i="4"/>
  <c r="O65" i="4" s="1"/>
  <c r="P65" i="4" s="1"/>
  <c r="O13" i="4"/>
  <c r="P13" i="4" s="1"/>
  <c r="Q11" i="4"/>
  <c r="Q10" i="4"/>
  <c r="L13" i="1" l="1"/>
  <c r="B12" i="1"/>
  <c r="C12" i="1" s="1"/>
  <c r="O14" i="4"/>
  <c r="P14" i="4" s="1"/>
  <c r="Q13" i="4"/>
  <c r="Q65" i="4"/>
  <c r="O70" i="4"/>
  <c r="P70" i="4" s="1"/>
  <c r="Q63" i="4"/>
  <c r="B13" i="1" l="1"/>
  <c r="C13" i="1" s="1"/>
  <c r="D12" i="1"/>
  <c r="O71" i="4"/>
  <c r="P71" i="4" s="1"/>
  <c r="Q70" i="4"/>
  <c r="Q14" i="4"/>
  <c r="O15" i="4"/>
  <c r="P15" i="4" s="1"/>
  <c r="D13" i="1" l="1"/>
  <c r="B14" i="1"/>
  <c r="C14" i="1" s="1"/>
  <c r="Q15" i="4"/>
  <c r="O16" i="4"/>
  <c r="P16" i="4" s="1"/>
  <c r="O72" i="4"/>
  <c r="P72" i="4" s="1"/>
  <c r="Q71" i="4"/>
  <c r="B15" i="1" l="1"/>
  <c r="C15" i="1" s="1"/>
  <c r="D14" i="1"/>
  <c r="O74" i="4"/>
  <c r="P74" i="4" s="1"/>
  <c r="Q72" i="4"/>
  <c r="O18" i="4"/>
  <c r="P18" i="4" s="1"/>
  <c r="Q16" i="4"/>
  <c r="D15" i="1" l="1"/>
  <c r="B17" i="1"/>
  <c r="C17" i="1" s="1"/>
  <c r="O19" i="4"/>
  <c r="P19" i="4" s="1"/>
  <c r="Q18" i="4"/>
  <c r="O75" i="4"/>
  <c r="P75" i="4" s="1"/>
  <c r="Q74" i="4"/>
  <c r="B18" i="1" l="1"/>
  <c r="C18" i="1" s="1"/>
  <c r="D17" i="1"/>
  <c r="O76" i="4"/>
  <c r="P76" i="4" s="1"/>
  <c r="Q75" i="4"/>
  <c r="Q19" i="4"/>
  <c r="O20" i="4"/>
  <c r="P20" i="4" s="1"/>
  <c r="D18" i="1" l="1"/>
  <c r="B20" i="1"/>
  <c r="C20" i="1" s="1"/>
  <c r="Q20" i="4"/>
  <c r="O21" i="4"/>
  <c r="P21" i="4" s="1"/>
  <c r="O77" i="4"/>
  <c r="P77" i="4" s="1"/>
  <c r="Q76" i="4"/>
  <c r="B21" i="1" l="1"/>
  <c r="C21" i="1" s="1"/>
  <c r="D20" i="1"/>
  <c r="O78" i="4"/>
  <c r="P78" i="4" s="1"/>
  <c r="Q78" i="4" s="1"/>
  <c r="Q77" i="4"/>
  <c r="O22" i="4"/>
  <c r="P22" i="4" s="1"/>
  <c r="Q21" i="4"/>
  <c r="B22" i="1" l="1"/>
  <c r="C22" i="1" s="1"/>
  <c r="D22" i="1" s="1"/>
  <c r="D21" i="1"/>
  <c r="O24" i="4"/>
  <c r="P24" i="4" s="1"/>
  <c r="Q22" i="4"/>
  <c r="Q24" i="4" l="1"/>
  <c r="O32" i="4"/>
  <c r="P32" i="4" s="1"/>
  <c r="Q32" i="4" l="1"/>
  <c r="O40" i="4"/>
  <c r="P40" i="4" s="1"/>
  <c r="O43" i="4" l="1"/>
  <c r="P43" i="4" s="1"/>
  <c r="Q40" i="4"/>
  <c r="O44" i="4" l="1"/>
  <c r="P44" i="4" s="1"/>
  <c r="Q43" i="4"/>
  <c r="O52" i="4" l="1"/>
  <c r="P52" i="4" s="1"/>
  <c r="Q44" i="4"/>
  <c r="Q52" i="4" l="1"/>
  <c r="O60" i="4"/>
  <c r="P60" i="4" s="1"/>
  <c r="Q60" i="4" s="1"/>
  <c r="AM11" i="5" l="1"/>
  <c r="AN11" i="5" s="1"/>
  <c r="J45" i="3"/>
  <c r="K45" i="3"/>
  <c r="J46" i="3" s="1"/>
  <c r="L45" i="3"/>
  <c r="K10" i="3"/>
  <c r="L10" i="3" s="1"/>
  <c r="K10" i="2"/>
  <c r="L10" i="2" s="1"/>
  <c r="AE11" i="5"/>
  <c r="AF11" i="5" s="1"/>
  <c r="AD12" i="5" l="1"/>
  <c r="AE12" i="5" s="1"/>
  <c r="AL12" i="5"/>
  <c r="AM12" i="5" s="1"/>
  <c r="J11" i="3"/>
  <c r="K11" i="3" s="1"/>
  <c r="J11" i="2"/>
  <c r="K11" i="2" s="1"/>
  <c r="AD13" i="5" l="1"/>
  <c r="AE13" i="5" s="1"/>
  <c r="AN12" i="5"/>
  <c r="AL13" i="5"/>
  <c r="AM13" i="5" s="1"/>
  <c r="J12" i="3"/>
  <c r="K12" i="3" s="1"/>
  <c r="L11" i="3"/>
  <c r="J12" i="2"/>
  <c r="K12" i="2" s="1"/>
  <c r="L11" i="2"/>
  <c r="AF12" i="5"/>
  <c r="AF13" i="5" l="1"/>
  <c r="AD14" i="5"/>
  <c r="AE14" i="5" s="1"/>
  <c r="AD15" i="5" s="1"/>
  <c r="AE15" i="5" s="1"/>
  <c r="AD17" i="5" s="1"/>
  <c r="AE17" i="5" s="1"/>
  <c r="AN13" i="5"/>
  <c r="AL14" i="5"/>
  <c r="AM14" i="5" s="1"/>
  <c r="AF14" i="5"/>
  <c r="AD16" i="5"/>
  <c r="AE16" i="5" s="1"/>
  <c r="AF16" i="5" s="1"/>
  <c r="J13" i="3"/>
  <c r="K13" i="3" s="1"/>
  <c r="L12" i="3"/>
  <c r="L12" i="2"/>
  <c r="J13" i="2"/>
  <c r="K13" i="2" s="1"/>
  <c r="H32" i="5"/>
  <c r="J32" i="5" s="1"/>
  <c r="H31" i="5"/>
  <c r="J31" i="5" s="1"/>
  <c r="H30" i="5"/>
  <c r="J30" i="5" s="1"/>
  <c r="B28" i="5"/>
  <c r="D28" i="5" s="1"/>
  <c r="B27" i="5"/>
  <c r="D27" i="5" s="1"/>
  <c r="B26" i="5"/>
  <c r="D26" i="5" s="1"/>
  <c r="B25" i="5"/>
  <c r="D25" i="5" s="1"/>
  <c r="D24" i="5"/>
  <c r="D23" i="5"/>
  <c r="H22" i="5"/>
  <c r="J22" i="5" s="1"/>
  <c r="H21" i="5"/>
  <c r="J21" i="5" s="1"/>
  <c r="D21" i="5"/>
  <c r="H13" i="5"/>
  <c r="J13" i="5" s="1"/>
  <c r="H12" i="5"/>
  <c r="J12" i="5" s="1"/>
  <c r="B12" i="5"/>
  <c r="D12" i="5" s="1"/>
  <c r="J11" i="5"/>
  <c r="D11" i="5"/>
  <c r="I39" i="4"/>
  <c r="K39" i="4" s="1"/>
  <c r="I38" i="4"/>
  <c r="K38" i="4" s="1"/>
  <c r="I37" i="4"/>
  <c r="K37" i="4" s="1"/>
  <c r="D35" i="4"/>
  <c r="D31" i="4"/>
  <c r="D30" i="4"/>
  <c r="I29" i="4"/>
  <c r="K29" i="4" s="1"/>
  <c r="D29" i="4"/>
  <c r="I28" i="4"/>
  <c r="K28" i="4" s="1"/>
  <c r="B28" i="4"/>
  <c r="D28" i="4" s="1"/>
  <c r="B23" i="4"/>
  <c r="B22" i="4"/>
  <c r="D22" i="4" s="1"/>
  <c r="B21" i="4"/>
  <c r="D21" i="4" s="1"/>
  <c r="K20" i="4"/>
  <c r="D20" i="4"/>
  <c r="K19" i="4"/>
  <c r="K12" i="4"/>
  <c r="B12" i="4"/>
  <c r="C12" i="4" s="1"/>
  <c r="D12" i="4" s="1"/>
  <c r="I11" i="4"/>
  <c r="K11" i="4" s="1"/>
  <c r="B11" i="4"/>
  <c r="D11" i="4" s="1"/>
  <c r="K10" i="4"/>
  <c r="D10" i="4"/>
  <c r="AN14" i="5" l="1"/>
  <c r="AL15" i="5"/>
  <c r="AM15" i="5" s="1"/>
  <c r="J14" i="3"/>
  <c r="K14" i="3" s="1"/>
  <c r="L13" i="3"/>
  <c r="L13" i="2"/>
  <c r="J14" i="2"/>
  <c r="K14" i="2" s="1"/>
  <c r="AF15" i="5"/>
  <c r="AF17" i="5"/>
  <c r="AD18" i="5"/>
  <c r="AE18" i="5" s="1"/>
  <c r="C52" i="1"/>
  <c r="D52" i="1" s="1"/>
  <c r="S31" i="3"/>
  <c r="R32" i="3" s="1"/>
  <c r="T32" i="3" s="1"/>
  <c r="S55" i="3"/>
  <c r="T55" i="3" s="1"/>
  <c r="J57" i="3"/>
  <c r="K57" i="3" s="1"/>
  <c r="J59" i="3" s="1"/>
  <c r="K59" i="3" s="1"/>
  <c r="T31" i="2"/>
  <c r="L49" i="3"/>
  <c r="J50" i="3"/>
  <c r="L50" i="3" s="1"/>
  <c r="C50" i="3"/>
  <c r="D50" i="3" s="1"/>
  <c r="S15" i="2"/>
  <c r="R16" i="2" s="1"/>
  <c r="S16" i="2" s="1"/>
  <c r="K72" i="2"/>
  <c r="J73" i="2" s="1"/>
  <c r="K73" i="2" s="1"/>
  <c r="J51" i="3"/>
  <c r="L51" i="3" s="1"/>
  <c r="J52" i="3"/>
  <c r="L52" i="3" s="1"/>
  <c r="J53" i="3"/>
  <c r="L53" i="3" s="1"/>
  <c r="J54" i="3"/>
  <c r="L54" i="3" s="1"/>
  <c r="J55" i="3"/>
  <c r="L55" i="3" s="1"/>
  <c r="J56" i="3"/>
  <c r="L56" i="3" s="1"/>
  <c r="K81" i="2"/>
  <c r="R34" i="3"/>
  <c r="S34" i="3" s="1"/>
  <c r="S15" i="3"/>
  <c r="R16" i="3" s="1"/>
  <c r="S16" i="3" s="1"/>
  <c r="R32" i="2"/>
  <c r="T32" i="2" s="1"/>
  <c r="R33" i="2"/>
  <c r="T33" i="2" s="1"/>
  <c r="R34" i="2"/>
  <c r="T34" i="2" s="1"/>
  <c r="K52" i="1"/>
  <c r="J53" i="1" s="1"/>
  <c r="K53" i="1" s="1"/>
  <c r="C28" i="1"/>
  <c r="D28" i="1" s="1"/>
  <c r="R35" i="2"/>
  <c r="T35" i="2" s="1"/>
  <c r="K24" i="3"/>
  <c r="J25" i="3" s="1"/>
  <c r="K25" i="3" s="1"/>
  <c r="D40" i="3"/>
  <c r="D38" i="3"/>
  <c r="C15" i="3"/>
  <c r="D15" i="3" s="1"/>
  <c r="B41" i="3"/>
  <c r="D41" i="3" s="1"/>
  <c r="B42" i="3"/>
  <c r="D42" i="3" s="1"/>
  <c r="K24" i="2"/>
  <c r="J25" i="2" s="1"/>
  <c r="K25" i="2" s="1"/>
  <c r="C15" i="2"/>
  <c r="D15" i="2" s="1"/>
  <c r="D37" i="1"/>
  <c r="D27" i="1"/>
  <c r="B31" i="1"/>
  <c r="C31" i="1" s="1"/>
  <c r="B38" i="1"/>
  <c r="C38" i="1" s="1"/>
  <c r="D38" i="1" s="1"/>
  <c r="R37" i="2"/>
  <c r="S37" i="2" s="1"/>
  <c r="R38" i="2" s="1"/>
  <c r="S38" i="2" s="1"/>
  <c r="B43" i="3"/>
  <c r="D43" i="3" s="1"/>
  <c r="B44" i="3"/>
  <c r="D44" i="3" s="1"/>
  <c r="T36" i="2"/>
  <c r="B45" i="3"/>
  <c r="D45" i="3" s="1"/>
  <c r="B46" i="3"/>
  <c r="D46" i="3" s="1"/>
  <c r="C48" i="3"/>
  <c r="D48" i="3" s="1"/>
  <c r="R22" i="2"/>
  <c r="S22" i="2" s="1"/>
  <c r="C44" i="1"/>
  <c r="B46" i="1" s="1"/>
  <c r="C46" i="1" s="1"/>
  <c r="D46" i="1" s="1"/>
  <c r="B22" i="2"/>
  <c r="C22" i="2" s="1"/>
  <c r="T43" i="2"/>
  <c r="R45" i="2"/>
  <c r="S45" i="2" s="1"/>
  <c r="K67" i="1"/>
  <c r="L67" i="1" s="1"/>
  <c r="R29" i="2"/>
  <c r="S29" i="2" s="1"/>
  <c r="T29" i="2" s="1"/>
  <c r="B30" i="2"/>
  <c r="C30" i="2" s="1"/>
  <c r="B39" i="2"/>
  <c r="C39" i="2" s="1"/>
  <c r="D39" i="2" s="1"/>
  <c r="J59" i="2"/>
  <c r="K59" i="2" s="1"/>
  <c r="L59" i="2" s="1"/>
  <c r="D47" i="2"/>
  <c r="B49" i="2"/>
  <c r="C49" i="2" s="1"/>
  <c r="D44" i="1" l="1"/>
  <c r="B32" i="1"/>
  <c r="C32" i="1" s="1"/>
  <c r="D32" i="1" s="1"/>
  <c r="D31" i="1"/>
  <c r="B40" i="1"/>
  <c r="C40" i="1" s="1"/>
  <c r="D40" i="1" s="1"/>
  <c r="B29" i="1"/>
  <c r="C29" i="1" s="1"/>
  <c r="L52" i="1"/>
  <c r="B53" i="1"/>
  <c r="C53" i="1" s="1"/>
  <c r="B54" i="1" s="1"/>
  <c r="C54" i="1" s="1"/>
  <c r="B55" i="1" s="1"/>
  <c r="C55" i="1" s="1"/>
  <c r="J68" i="1"/>
  <c r="K68" i="1" s="1"/>
  <c r="L68" i="1" s="1"/>
  <c r="AN15" i="5"/>
  <c r="AL16" i="5"/>
  <c r="AM16" i="5" s="1"/>
  <c r="J15" i="3"/>
  <c r="K15" i="3" s="1"/>
  <c r="L14" i="3"/>
  <c r="L14" i="2"/>
  <c r="J15" i="2"/>
  <c r="K15" i="2" s="1"/>
  <c r="T45" i="2"/>
  <c r="R47" i="2"/>
  <c r="S47" i="2" s="1"/>
  <c r="T47" i="2" s="1"/>
  <c r="T22" i="2"/>
  <c r="R23" i="2"/>
  <c r="S23" i="2" s="1"/>
  <c r="R24" i="2" s="1"/>
  <c r="S24" i="2" s="1"/>
  <c r="L72" i="2"/>
  <c r="AF18" i="5"/>
  <c r="AD19" i="5"/>
  <c r="AE19" i="5" s="1"/>
  <c r="L53" i="1"/>
  <c r="J54" i="1"/>
  <c r="K54" i="1" s="1"/>
  <c r="L24" i="2"/>
  <c r="D30" i="2"/>
  <c r="B32" i="2"/>
  <c r="C32" i="2" s="1"/>
  <c r="D32" i="2" s="1"/>
  <c r="T15" i="2"/>
  <c r="B16" i="2"/>
  <c r="C16" i="2" s="1"/>
  <c r="D16" i="2" s="1"/>
  <c r="T16" i="2"/>
  <c r="R17" i="2"/>
  <c r="S17" i="2" s="1"/>
  <c r="D49" i="2"/>
  <c r="B50" i="2"/>
  <c r="C50" i="2" s="1"/>
  <c r="L73" i="2"/>
  <c r="J74" i="2"/>
  <c r="K74" i="2" s="1"/>
  <c r="L25" i="2"/>
  <c r="J26" i="2"/>
  <c r="K26" i="2" s="1"/>
  <c r="B23" i="2"/>
  <c r="C23" i="2" s="1"/>
  <c r="D22" i="2"/>
  <c r="T38" i="2"/>
  <c r="R39" i="2"/>
  <c r="S39" i="2" s="1"/>
  <c r="B40" i="2"/>
  <c r="C40" i="2" s="1"/>
  <c r="T37" i="2"/>
  <c r="J60" i="2"/>
  <c r="K60" i="2" s="1"/>
  <c r="L24" i="3"/>
  <c r="B51" i="3"/>
  <c r="C51" i="3" s="1"/>
  <c r="D51" i="3" s="1"/>
  <c r="B16" i="3"/>
  <c r="C16" i="3" s="1"/>
  <c r="B17" i="3" s="1"/>
  <c r="C17" i="3" s="1"/>
  <c r="B18" i="3" s="1"/>
  <c r="C18" i="3" s="1"/>
  <c r="D18" i="3" s="1"/>
  <c r="R17" i="3"/>
  <c r="S17" i="3" s="1"/>
  <c r="T16" i="3"/>
  <c r="J26" i="3"/>
  <c r="K26" i="3" s="1"/>
  <c r="L25" i="3"/>
  <c r="L59" i="3"/>
  <c r="J60" i="3"/>
  <c r="K60" i="3" s="1"/>
  <c r="T15" i="3"/>
  <c r="L57" i="3"/>
  <c r="T34" i="3"/>
  <c r="R35" i="3"/>
  <c r="S35" i="3" s="1"/>
  <c r="T31" i="3"/>
  <c r="B33" i="1" l="1"/>
  <c r="C33" i="1" s="1"/>
  <c r="B35" i="1" s="1"/>
  <c r="C35" i="1" s="1"/>
  <c r="J69" i="1"/>
  <c r="L69" i="1" s="1"/>
  <c r="D53" i="1"/>
  <c r="D54" i="1"/>
  <c r="D29" i="1"/>
  <c r="B30" i="1"/>
  <c r="C30" i="1" s="1"/>
  <c r="D30" i="1" s="1"/>
  <c r="B42" i="1"/>
  <c r="C42" i="1" s="1"/>
  <c r="D42" i="1" s="1"/>
  <c r="AN16" i="5"/>
  <c r="AL17" i="5"/>
  <c r="AM17" i="5" s="1"/>
  <c r="J16" i="3"/>
  <c r="K16" i="3" s="1"/>
  <c r="L15" i="3"/>
  <c r="L15" i="2"/>
  <c r="J16" i="2"/>
  <c r="K16" i="2" s="1"/>
  <c r="R48" i="2"/>
  <c r="S48" i="2" s="1"/>
  <c r="B17" i="2"/>
  <c r="C17" i="2" s="1"/>
  <c r="B18" i="2" s="1"/>
  <c r="C18" i="2" s="1"/>
  <c r="T23" i="2"/>
  <c r="AF19" i="5"/>
  <c r="AD20" i="5"/>
  <c r="AE20" i="5" s="1"/>
  <c r="B33" i="2"/>
  <c r="C33" i="2" s="1"/>
  <c r="B34" i="2" s="1"/>
  <c r="C34" i="2" s="1"/>
  <c r="D55" i="1"/>
  <c r="B56" i="1"/>
  <c r="C56" i="1" s="1"/>
  <c r="L54" i="1"/>
  <c r="J55" i="1"/>
  <c r="K55" i="1" s="1"/>
  <c r="B52" i="3"/>
  <c r="C52" i="3" s="1"/>
  <c r="B53" i="3" s="1"/>
  <c r="C53" i="3" s="1"/>
  <c r="L26" i="2"/>
  <c r="J27" i="2"/>
  <c r="K27" i="2" s="1"/>
  <c r="J75" i="2"/>
  <c r="K75" i="2" s="1"/>
  <c r="L74" i="2"/>
  <c r="R25" i="2"/>
  <c r="S25" i="2" s="1"/>
  <c r="T24" i="2"/>
  <c r="D50" i="2"/>
  <c r="B51" i="2"/>
  <c r="C51" i="2" s="1"/>
  <c r="T39" i="2"/>
  <c r="R40" i="2"/>
  <c r="S40" i="2" s="1"/>
  <c r="T17" i="2"/>
  <c r="R18" i="2"/>
  <c r="S18" i="2" s="1"/>
  <c r="D40" i="2"/>
  <c r="B41" i="2"/>
  <c r="C41" i="2" s="1"/>
  <c r="L60" i="2"/>
  <c r="J61" i="2"/>
  <c r="K61" i="2" s="1"/>
  <c r="B24" i="2"/>
  <c r="C24" i="2" s="1"/>
  <c r="D23" i="2"/>
  <c r="B19" i="3"/>
  <c r="C19" i="3" s="1"/>
  <c r="D19" i="3" s="1"/>
  <c r="D17" i="3"/>
  <c r="D16" i="3"/>
  <c r="T35" i="3"/>
  <c r="R36" i="3"/>
  <c r="S36" i="3" s="1"/>
  <c r="L26" i="3"/>
  <c r="J27" i="3"/>
  <c r="K27" i="3" s="1"/>
  <c r="L60" i="3"/>
  <c r="J61" i="3"/>
  <c r="K61" i="3" s="1"/>
  <c r="R18" i="3"/>
  <c r="S18" i="3" s="1"/>
  <c r="T17" i="3"/>
  <c r="T48" i="2" l="1"/>
  <c r="B34" i="1"/>
  <c r="C34" i="1" s="1"/>
  <c r="D34" i="1" s="1"/>
  <c r="D33" i="1"/>
  <c r="R49" i="2"/>
  <c r="S49" i="2" s="1"/>
  <c r="D17" i="2"/>
  <c r="AN17" i="5"/>
  <c r="AL18" i="5"/>
  <c r="AM18" i="5" s="1"/>
  <c r="J17" i="3"/>
  <c r="K17" i="3" s="1"/>
  <c r="L16" i="3"/>
  <c r="B20" i="3"/>
  <c r="C20" i="3" s="1"/>
  <c r="B21" i="3" s="1"/>
  <c r="C21" i="3" s="1"/>
  <c r="D21" i="3" s="1"/>
  <c r="D52" i="3"/>
  <c r="L16" i="2"/>
  <c r="J17" i="2"/>
  <c r="K17" i="2" s="1"/>
  <c r="D33" i="2"/>
  <c r="AF20" i="5"/>
  <c r="AD21" i="5"/>
  <c r="AE21" i="5" s="1"/>
  <c r="D35" i="1"/>
  <c r="B36" i="1"/>
  <c r="C36" i="1" s="1"/>
  <c r="D36" i="1" s="1"/>
  <c r="B57" i="1"/>
  <c r="C57" i="1" s="1"/>
  <c r="D56" i="1"/>
  <c r="L55" i="1"/>
  <c r="J56" i="1"/>
  <c r="K56" i="1" s="1"/>
  <c r="D20" i="3"/>
  <c r="D51" i="2"/>
  <c r="B52" i="2"/>
  <c r="C52" i="2" s="1"/>
  <c r="J76" i="2"/>
  <c r="K76" i="2" s="1"/>
  <c r="L75" i="2"/>
  <c r="T18" i="2"/>
  <c r="R19" i="2"/>
  <c r="S19" i="2" s="1"/>
  <c r="D18" i="2"/>
  <c r="B19" i="2"/>
  <c r="C19" i="2" s="1"/>
  <c r="J28" i="2"/>
  <c r="K28" i="2" s="1"/>
  <c r="L27" i="2"/>
  <c r="L61" i="2"/>
  <c r="J62" i="2"/>
  <c r="K62" i="2" s="1"/>
  <c r="D34" i="2"/>
  <c r="B35" i="2"/>
  <c r="C35" i="2" s="1"/>
  <c r="R26" i="2"/>
  <c r="S26" i="2" s="1"/>
  <c r="T25" i="2"/>
  <c r="R41" i="2"/>
  <c r="S41" i="2" s="1"/>
  <c r="T40" i="2"/>
  <c r="D41" i="2"/>
  <c r="B42" i="2"/>
  <c r="C42" i="2" s="1"/>
  <c r="D24" i="2"/>
  <c r="B25" i="2"/>
  <c r="C25" i="2" s="1"/>
  <c r="T36" i="3"/>
  <c r="R37" i="3"/>
  <c r="S37" i="3" s="1"/>
  <c r="B22" i="3"/>
  <c r="C22" i="3" s="1"/>
  <c r="D53" i="3"/>
  <c r="B54" i="3"/>
  <c r="C54" i="3" s="1"/>
  <c r="R19" i="3"/>
  <c r="S19" i="3" s="1"/>
  <c r="T18" i="3"/>
  <c r="L61" i="3"/>
  <c r="J62" i="3"/>
  <c r="K62" i="3" s="1"/>
  <c r="L27" i="3"/>
  <c r="J28" i="3"/>
  <c r="K28" i="3" s="1"/>
  <c r="T49" i="2" l="1"/>
  <c r="R50" i="2"/>
  <c r="S50" i="2" s="1"/>
  <c r="T50" i="2"/>
  <c r="R51" i="2"/>
  <c r="S51" i="2" s="1"/>
  <c r="AL19" i="5"/>
  <c r="AM19" i="5" s="1"/>
  <c r="AN18" i="5"/>
  <c r="J18" i="3"/>
  <c r="K18" i="3" s="1"/>
  <c r="L18" i="3" s="1"/>
  <c r="L17" i="3"/>
  <c r="L17" i="2"/>
  <c r="J18" i="2"/>
  <c r="K18" i="2" s="1"/>
  <c r="L18" i="2" s="1"/>
  <c r="AF21" i="5"/>
  <c r="AD22" i="5"/>
  <c r="AE22" i="5" s="1"/>
  <c r="J57" i="1"/>
  <c r="K57" i="1" s="1"/>
  <c r="L56" i="1"/>
  <c r="D57" i="1"/>
  <c r="B58" i="1"/>
  <c r="C58" i="1" s="1"/>
  <c r="D35" i="2"/>
  <c r="B36" i="2"/>
  <c r="C36" i="2" s="1"/>
  <c r="J77" i="2"/>
  <c r="K77" i="2" s="1"/>
  <c r="L76" i="2"/>
  <c r="D25" i="2"/>
  <c r="B26" i="2"/>
  <c r="C26" i="2" s="1"/>
  <c r="T26" i="2"/>
  <c r="R27" i="2"/>
  <c r="S27" i="2" s="1"/>
  <c r="T19" i="2"/>
  <c r="R20" i="2"/>
  <c r="S20" i="2" s="1"/>
  <c r="B53" i="2"/>
  <c r="C53" i="2" s="1"/>
  <c r="D52" i="2"/>
  <c r="D19" i="2"/>
  <c r="B20" i="2"/>
  <c r="C20" i="2" s="1"/>
  <c r="B43" i="2"/>
  <c r="C43" i="2" s="1"/>
  <c r="D42" i="2"/>
  <c r="L62" i="2"/>
  <c r="J63" i="2"/>
  <c r="K63" i="2" s="1"/>
  <c r="R42" i="2"/>
  <c r="T42" i="2" s="1"/>
  <c r="T41" i="2"/>
  <c r="L28" i="2"/>
  <c r="J29" i="2"/>
  <c r="K29" i="2" s="1"/>
  <c r="R20" i="3"/>
  <c r="S20" i="3" s="1"/>
  <c r="T19" i="3"/>
  <c r="B55" i="3"/>
  <c r="C55" i="3" s="1"/>
  <c r="D54" i="3"/>
  <c r="J29" i="3"/>
  <c r="K29" i="3" s="1"/>
  <c r="L28" i="3"/>
  <c r="B23" i="3"/>
  <c r="C23" i="3" s="1"/>
  <c r="D22" i="3"/>
  <c r="J64" i="3"/>
  <c r="K64" i="3" s="1"/>
  <c r="L64" i="3" s="1"/>
  <c r="J63" i="3"/>
  <c r="K63" i="3" s="1"/>
  <c r="L62" i="3"/>
  <c r="T37" i="3"/>
  <c r="R38" i="3"/>
  <c r="S38" i="3" s="1"/>
  <c r="T51" i="2" l="1"/>
  <c r="R52" i="2"/>
  <c r="S52" i="2" s="1"/>
  <c r="R54" i="2" s="1"/>
  <c r="S54" i="2" s="1"/>
  <c r="R55" i="2" s="1"/>
  <c r="S55" i="2" s="1"/>
  <c r="AN19" i="5"/>
  <c r="AL20" i="5"/>
  <c r="AM20" i="5" s="1"/>
  <c r="AF22" i="5"/>
  <c r="AD23" i="5"/>
  <c r="AE23" i="5" s="1"/>
  <c r="D58" i="1"/>
  <c r="B59" i="1"/>
  <c r="C59" i="1" s="1"/>
  <c r="J58" i="1"/>
  <c r="K58" i="1" s="1"/>
  <c r="L57" i="1"/>
  <c r="D20" i="2"/>
  <c r="B21" i="2"/>
  <c r="D21" i="2" s="1"/>
  <c r="D26" i="2"/>
  <c r="B27" i="2"/>
  <c r="C27" i="2" s="1"/>
  <c r="B54" i="2"/>
  <c r="C54" i="2" s="1"/>
  <c r="D53" i="2"/>
  <c r="L77" i="2"/>
  <c r="J78" i="2"/>
  <c r="K78" i="2" s="1"/>
  <c r="L63" i="2"/>
  <c r="J64" i="2"/>
  <c r="K64" i="2" s="1"/>
  <c r="T20" i="2"/>
  <c r="R21" i="2"/>
  <c r="T21" i="2" s="1"/>
  <c r="J30" i="2"/>
  <c r="K30" i="2" s="1"/>
  <c r="L29" i="2"/>
  <c r="T27" i="2"/>
  <c r="R28" i="2"/>
  <c r="T28" i="2" s="1"/>
  <c r="D36" i="2"/>
  <c r="B37" i="2"/>
  <c r="C37" i="2" s="1"/>
  <c r="B44" i="2"/>
  <c r="C44" i="2" s="1"/>
  <c r="D43" i="2"/>
  <c r="R39" i="3"/>
  <c r="S39" i="3" s="1"/>
  <c r="R40" i="3" s="1"/>
  <c r="S40" i="3" s="1"/>
  <c r="T38" i="3"/>
  <c r="D23" i="3"/>
  <c r="B24" i="3"/>
  <c r="C24" i="3" s="1"/>
  <c r="J30" i="3"/>
  <c r="K30" i="3" s="1"/>
  <c r="L29" i="3"/>
  <c r="D55" i="3"/>
  <c r="B56" i="3"/>
  <c r="C56" i="3" s="1"/>
  <c r="J65" i="3"/>
  <c r="K65" i="3" s="1"/>
  <c r="L63" i="3"/>
  <c r="R21" i="3"/>
  <c r="S21" i="3" s="1"/>
  <c r="T20" i="3"/>
  <c r="T55" i="2" l="1"/>
  <c r="R56" i="2"/>
  <c r="S56" i="2" s="1"/>
  <c r="T54" i="2"/>
  <c r="AN20" i="5"/>
  <c r="AL21" i="5"/>
  <c r="AM21" i="5" s="1"/>
  <c r="AD24" i="5"/>
  <c r="AE24" i="5" s="1"/>
  <c r="AF23" i="5"/>
  <c r="T40" i="3"/>
  <c r="R41" i="3"/>
  <c r="S41" i="3" s="1"/>
  <c r="B60" i="1"/>
  <c r="C60" i="1" s="1"/>
  <c r="D59" i="1"/>
  <c r="L58" i="1"/>
  <c r="J59" i="1"/>
  <c r="K59" i="1" s="1"/>
  <c r="L30" i="2"/>
  <c r="J31" i="2"/>
  <c r="K31" i="2" s="1"/>
  <c r="J79" i="2"/>
  <c r="K79" i="2" s="1"/>
  <c r="L79" i="2" s="1"/>
  <c r="L78" i="2"/>
  <c r="T52" i="2"/>
  <c r="D37" i="2"/>
  <c r="B38" i="2"/>
  <c r="D38" i="2" s="1"/>
  <c r="D44" i="2"/>
  <c r="B55" i="2"/>
  <c r="C55" i="2" s="1"/>
  <c r="D54" i="2"/>
  <c r="D27" i="2"/>
  <c r="B28" i="2"/>
  <c r="C28" i="2" s="1"/>
  <c r="J65" i="2"/>
  <c r="K65" i="2" s="1"/>
  <c r="L64" i="2"/>
  <c r="D56" i="3"/>
  <c r="B57" i="3"/>
  <c r="C57" i="3" s="1"/>
  <c r="J31" i="3"/>
  <c r="K31" i="3" s="1"/>
  <c r="L30" i="3"/>
  <c r="D24" i="3"/>
  <c r="B25" i="3"/>
  <c r="C25" i="3" s="1"/>
  <c r="T21" i="3"/>
  <c r="R22" i="3"/>
  <c r="S22" i="3" s="1"/>
  <c r="L65" i="3"/>
  <c r="J66" i="3"/>
  <c r="K66" i="3" s="1"/>
  <c r="T39" i="3"/>
  <c r="R57" i="2" l="1"/>
  <c r="S57" i="2" s="1"/>
  <c r="R58" i="2" s="1"/>
  <c r="S58" i="2" s="1"/>
  <c r="T56" i="2"/>
  <c r="T57" i="2"/>
  <c r="AN21" i="5"/>
  <c r="AL22" i="5"/>
  <c r="AM22" i="5" s="1"/>
  <c r="AF24" i="5"/>
  <c r="AD25" i="5"/>
  <c r="AE25" i="5" s="1"/>
  <c r="AD26" i="5" s="1"/>
  <c r="J61" i="1"/>
  <c r="K61" i="1" s="1"/>
  <c r="L59" i="1"/>
  <c r="B61" i="1"/>
  <c r="C61" i="1" s="1"/>
  <c r="D60" i="1"/>
  <c r="T41" i="3"/>
  <c r="R43" i="3"/>
  <c r="S43" i="3" s="1"/>
  <c r="R44" i="3" s="1"/>
  <c r="S44" i="3" s="1"/>
  <c r="J66" i="2"/>
  <c r="K66" i="2" s="1"/>
  <c r="L65" i="2"/>
  <c r="D28" i="2"/>
  <c r="B29" i="2"/>
  <c r="D29" i="2" s="1"/>
  <c r="J32" i="2"/>
  <c r="K32" i="2" s="1"/>
  <c r="L31" i="2"/>
  <c r="D55" i="2"/>
  <c r="B56" i="2"/>
  <c r="C56" i="2" s="1"/>
  <c r="R23" i="3"/>
  <c r="S23" i="3" s="1"/>
  <c r="T22" i="3"/>
  <c r="D25" i="3"/>
  <c r="B26" i="3"/>
  <c r="C26" i="3" s="1"/>
  <c r="L31" i="3"/>
  <c r="J32" i="3"/>
  <c r="K32" i="3" s="1"/>
  <c r="J68" i="3"/>
  <c r="K68" i="3" s="1"/>
  <c r="L66" i="3"/>
  <c r="B59" i="3"/>
  <c r="C59" i="3" s="1"/>
  <c r="D57" i="3"/>
  <c r="T58" i="2" l="1"/>
  <c r="R59" i="2"/>
  <c r="S59" i="2" s="1"/>
  <c r="AL23" i="5"/>
  <c r="AM23" i="5" s="1"/>
  <c r="AN22" i="5"/>
  <c r="AF25" i="5"/>
  <c r="R45" i="3"/>
  <c r="S45" i="3" s="1"/>
  <c r="T43" i="3"/>
  <c r="B62" i="1"/>
  <c r="C62" i="1" s="1"/>
  <c r="D61" i="1"/>
  <c r="J62" i="1"/>
  <c r="K62" i="1" s="1"/>
  <c r="L61" i="1"/>
  <c r="L32" i="2"/>
  <c r="J33" i="2"/>
  <c r="K33" i="2" s="1"/>
  <c r="B57" i="2"/>
  <c r="C57" i="2" s="1"/>
  <c r="D56" i="2"/>
  <c r="L66" i="2"/>
  <c r="J67" i="2"/>
  <c r="K67" i="2" s="1"/>
  <c r="L68" i="3"/>
  <c r="J69" i="3"/>
  <c r="K69" i="3" s="1"/>
  <c r="L69" i="3" s="1"/>
  <c r="J33" i="3"/>
  <c r="K33" i="3" s="1"/>
  <c r="L32" i="3"/>
  <c r="D26" i="3"/>
  <c r="B27" i="3"/>
  <c r="C27" i="3" s="1"/>
  <c r="D59" i="3"/>
  <c r="B60" i="3"/>
  <c r="C60" i="3" s="1"/>
  <c r="D60" i="3" s="1"/>
  <c r="R25" i="3"/>
  <c r="S25" i="3" s="1"/>
  <c r="T23" i="3"/>
  <c r="T59" i="2" l="1"/>
  <c r="R60" i="2"/>
  <c r="S60" i="2" s="1"/>
  <c r="T60" i="2" s="1"/>
  <c r="AN23" i="5"/>
  <c r="AL24" i="5"/>
  <c r="AM24" i="5" s="1"/>
  <c r="L62" i="1"/>
  <c r="J63" i="1"/>
  <c r="K63" i="1" s="1"/>
  <c r="D62" i="1"/>
  <c r="B63" i="1"/>
  <c r="C63" i="1" s="1"/>
  <c r="R46" i="3"/>
  <c r="S46" i="3" s="1"/>
  <c r="T44" i="3"/>
  <c r="L67" i="2"/>
  <c r="J68" i="2"/>
  <c r="K68" i="2" s="1"/>
  <c r="D57" i="2"/>
  <c r="B58" i="2"/>
  <c r="C58" i="2" s="1"/>
  <c r="J34" i="2"/>
  <c r="K34" i="2" s="1"/>
  <c r="L33" i="2"/>
  <c r="D27" i="3"/>
  <c r="B28" i="3"/>
  <c r="C28" i="3" s="1"/>
  <c r="L33" i="3"/>
  <c r="J34" i="3"/>
  <c r="K34" i="3" s="1"/>
  <c r="J36" i="3" s="1"/>
  <c r="K36" i="3" s="1"/>
  <c r="T25" i="3"/>
  <c r="R26" i="3"/>
  <c r="S26" i="3" s="1"/>
  <c r="AL25" i="5" l="1"/>
  <c r="AM25" i="5" s="1"/>
  <c r="AN24" i="5"/>
  <c r="L36" i="3"/>
  <c r="J37" i="3"/>
  <c r="R47" i="3"/>
  <c r="S47" i="3" s="1"/>
  <c r="T45" i="3"/>
  <c r="D63" i="1"/>
  <c r="B64" i="1"/>
  <c r="C64" i="1" s="1"/>
  <c r="J64" i="1"/>
  <c r="K64" i="1" s="1"/>
  <c r="L63" i="1"/>
  <c r="J35" i="2"/>
  <c r="K35" i="2" s="1"/>
  <c r="L34" i="2"/>
  <c r="L68" i="2"/>
  <c r="J69" i="2"/>
  <c r="K69" i="2" s="1"/>
  <c r="D58" i="2"/>
  <c r="B59" i="2"/>
  <c r="C59" i="2" s="1"/>
  <c r="T26" i="3"/>
  <c r="R27" i="3"/>
  <c r="S27" i="3" s="1"/>
  <c r="L34" i="3"/>
  <c r="K37" i="3"/>
  <c r="D28" i="3"/>
  <c r="B29" i="3"/>
  <c r="C29" i="3" s="1"/>
  <c r="AN25" i="5" l="1"/>
  <c r="AL26" i="5"/>
  <c r="AM26" i="5" s="1"/>
  <c r="D64" i="1"/>
  <c r="B65" i="1"/>
  <c r="C65" i="1" s="1"/>
  <c r="L64" i="1"/>
  <c r="J65" i="1"/>
  <c r="K65" i="1" s="1"/>
  <c r="L65" i="1" s="1"/>
  <c r="R48" i="3"/>
  <c r="S48" i="3" s="1"/>
  <c r="T46" i="3"/>
  <c r="L69" i="2"/>
  <c r="J70" i="2"/>
  <c r="K70" i="2" s="1"/>
  <c r="L70" i="2" s="1"/>
  <c r="D59" i="2"/>
  <c r="B61" i="2"/>
  <c r="C61" i="2" s="1"/>
  <c r="L35" i="2"/>
  <c r="J36" i="2"/>
  <c r="K36" i="2" s="1"/>
  <c r="D29" i="3"/>
  <c r="B31" i="3"/>
  <c r="C31" i="3" s="1"/>
  <c r="L37" i="3"/>
  <c r="J38" i="3"/>
  <c r="K38" i="3" s="1"/>
  <c r="T27" i="3"/>
  <c r="R28" i="3"/>
  <c r="S28" i="3" s="1"/>
  <c r="AN26" i="5" l="1"/>
  <c r="AL27" i="5"/>
  <c r="AM27" i="5" s="1"/>
  <c r="R50" i="3"/>
  <c r="S50" i="3" s="1"/>
  <c r="T50" i="3" s="1"/>
  <c r="T48" i="3"/>
  <c r="T47" i="3"/>
  <c r="D65" i="1"/>
  <c r="B66" i="1"/>
  <c r="C66" i="1" s="1"/>
  <c r="L36" i="2"/>
  <c r="J37" i="2"/>
  <c r="K37" i="2" s="1"/>
  <c r="D61" i="2"/>
  <c r="B62" i="2"/>
  <c r="C62" i="2" s="1"/>
  <c r="R29" i="3"/>
  <c r="S29" i="3" s="1"/>
  <c r="T28" i="3"/>
  <c r="L38" i="3"/>
  <c r="J39" i="3"/>
  <c r="K39" i="3" s="1"/>
  <c r="B32" i="3"/>
  <c r="C32" i="3" s="1"/>
  <c r="D31" i="3"/>
  <c r="AN27" i="5" l="1"/>
  <c r="AL28" i="5"/>
  <c r="AM28" i="5" s="1"/>
  <c r="B67" i="1"/>
  <c r="C67" i="1" s="1"/>
  <c r="D66" i="1"/>
  <c r="L37" i="2"/>
  <c r="J38" i="2"/>
  <c r="K38" i="2" s="1"/>
  <c r="B63" i="2"/>
  <c r="C63" i="2" s="1"/>
  <c r="D62" i="2"/>
  <c r="D32" i="3"/>
  <c r="B33" i="3"/>
  <c r="C33" i="3" s="1"/>
  <c r="J40" i="3"/>
  <c r="K40" i="3" s="1"/>
  <c r="L39" i="3"/>
  <c r="T29" i="3"/>
  <c r="R30" i="3"/>
  <c r="S30" i="3" s="1"/>
  <c r="T30" i="3" s="1"/>
  <c r="AL29" i="5" l="1"/>
  <c r="AM29" i="5" s="1"/>
  <c r="AN28" i="5"/>
  <c r="B68" i="1"/>
  <c r="C68" i="1" s="1"/>
  <c r="D68" i="1" s="1"/>
  <c r="D67" i="1"/>
  <c r="D63" i="2"/>
  <c r="B64" i="2"/>
  <c r="C64" i="2" s="1"/>
  <c r="J39" i="2"/>
  <c r="K39" i="2" s="1"/>
  <c r="L38" i="2"/>
  <c r="L40" i="3"/>
  <c r="J41" i="3"/>
  <c r="K41" i="3" s="1"/>
  <c r="B34" i="3"/>
  <c r="C34" i="3" s="1"/>
  <c r="D33" i="3"/>
  <c r="AN29" i="5" l="1"/>
  <c r="AL30" i="5"/>
  <c r="AM30" i="5" s="1"/>
  <c r="D64" i="2"/>
  <c r="B65" i="2"/>
  <c r="C65" i="2" s="1"/>
  <c r="J40" i="2"/>
  <c r="K40" i="2" s="1"/>
  <c r="L39" i="2"/>
  <c r="D34" i="3"/>
  <c r="B35" i="3"/>
  <c r="C35" i="3" s="1"/>
  <c r="L41" i="3"/>
  <c r="J42" i="3"/>
  <c r="K42" i="3" s="1"/>
  <c r="AN30" i="5" l="1"/>
  <c r="AL31" i="5"/>
  <c r="AM31" i="5" s="1"/>
  <c r="J42" i="2"/>
  <c r="K42" i="2" s="1"/>
  <c r="L40" i="2"/>
  <c r="D65" i="2"/>
  <c r="B66" i="2"/>
  <c r="C66" i="2" s="1"/>
  <c r="L42" i="3"/>
  <c r="J43" i="3"/>
  <c r="K43" i="3" s="1"/>
  <c r="B36" i="3"/>
  <c r="C36" i="3" s="1"/>
  <c r="D35" i="3"/>
  <c r="AN31" i="5" l="1"/>
  <c r="AL32" i="5"/>
  <c r="AM32" i="5" s="1"/>
  <c r="B67" i="2"/>
  <c r="C67" i="2" s="1"/>
  <c r="D66" i="2"/>
  <c r="L42" i="2"/>
  <c r="J43" i="2"/>
  <c r="K43" i="2" s="1"/>
  <c r="D36" i="3"/>
  <c r="B37" i="3"/>
  <c r="C37" i="3" s="1"/>
  <c r="D37" i="3" s="1"/>
  <c r="L43" i="3"/>
  <c r="J44" i="3"/>
  <c r="K44" i="3" s="1"/>
  <c r="AL33" i="5" l="1"/>
  <c r="AM33" i="5" s="1"/>
  <c r="AN32" i="5"/>
  <c r="AE26" i="5"/>
  <c r="J44" i="2"/>
  <c r="K44" i="2" s="1"/>
  <c r="L43" i="2"/>
  <c r="B68" i="2"/>
  <c r="C68" i="2" s="1"/>
  <c r="D67" i="2"/>
  <c r="K46" i="3"/>
  <c r="L44" i="3"/>
  <c r="AL34" i="5" l="1"/>
  <c r="AM34" i="5" s="1"/>
  <c r="AN33" i="5"/>
  <c r="AD27" i="5"/>
  <c r="AE27" i="5" s="1"/>
  <c r="AF26" i="5"/>
  <c r="B69" i="2"/>
  <c r="C69" i="2" s="1"/>
  <c r="D68" i="2"/>
  <c r="L44" i="2"/>
  <c r="J45" i="2"/>
  <c r="K45" i="2" s="1"/>
  <c r="L46" i="3"/>
  <c r="J47" i="3"/>
  <c r="L47" i="3" s="1"/>
  <c r="AL35" i="5" l="1"/>
  <c r="AM35" i="5" s="1"/>
  <c r="AN34" i="5"/>
  <c r="AF27" i="5"/>
  <c r="AD28" i="5"/>
  <c r="AE28" i="5" s="1"/>
  <c r="L45" i="2"/>
  <c r="J46" i="2"/>
  <c r="K46" i="2" s="1"/>
  <c r="B70" i="2"/>
  <c r="C70" i="2" s="1"/>
  <c r="D69" i="2"/>
  <c r="AL36" i="5" l="1"/>
  <c r="AM36" i="5" s="1"/>
  <c r="AN35" i="5"/>
  <c r="AF28" i="5"/>
  <c r="AD29" i="5"/>
  <c r="AE29" i="5" s="1"/>
  <c r="B71" i="2"/>
  <c r="C71" i="2" s="1"/>
  <c r="D71" i="2" s="1"/>
  <c r="D70" i="2"/>
  <c r="J47" i="2"/>
  <c r="K47" i="2" s="1"/>
  <c r="L46" i="2"/>
  <c r="AN36" i="5" l="1"/>
  <c r="AL37" i="5"/>
  <c r="AM37" i="5" s="1"/>
  <c r="AF29" i="5"/>
  <c r="AD30" i="5"/>
  <c r="AE30" i="5" s="1"/>
  <c r="L47" i="2"/>
  <c r="J48" i="2"/>
  <c r="K48" i="2" s="1"/>
  <c r="AN37" i="5" l="1"/>
  <c r="AL38" i="5"/>
  <c r="AM38" i="5" s="1"/>
  <c r="AF30" i="5"/>
  <c r="AD31" i="5"/>
  <c r="AE31" i="5" s="1"/>
  <c r="J49" i="2"/>
  <c r="K49" i="2" s="1"/>
  <c r="L48" i="2"/>
  <c r="AN38" i="5" l="1"/>
  <c r="AL39" i="5"/>
  <c r="AM39" i="5" s="1"/>
  <c r="AF31" i="5"/>
  <c r="AD32" i="5"/>
  <c r="AE32" i="5" s="1"/>
  <c r="L49" i="2"/>
  <c r="J50" i="2"/>
  <c r="K50" i="2" s="1"/>
  <c r="AL40" i="5" l="1"/>
  <c r="AM40" i="5" s="1"/>
  <c r="AN39" i="5"/>
  <c r="AF32" i="5"/>
  <c r="AD33" i="5"/>
  <c r="AE33" i="5" s="1"/>
  <c r="AD34" i="5" s="1"/>
  <c r="L50" i="2"/>
  <c r="J51" i="2"/>
  <c r="K51" i="2" s="1"/>
  <c r="AN40" i="5" l="1"/>
  <c r="AL41" i="5"/>
  <c r="AM41" i="5" s="1"/>
  <c r="AF33" i="5"/>
  <c r="L51" i="2"/>
  <c r="J52" i="2"/>
  <c r="K52" i="2" s="1"/>
  <c r="AN41" i="5" l="1"/>
  <c r="AL42" i="5"/>
  <c r="AM42" i="5" s="1"/>
  <c r="AE34" i="5"/>
  <c r="L52" i="2"/>
  <c r="J53" i="2"/>
  <c r="K53" i="2" s="1"/>
  <c r="AN42" i="5" l="1"/>
  <c r="AL43" i="5"/>
  <c r="AM43" i="5" s="1"/>
  <c r="AD35" i="5"/>
  <c r="AE35" i="5" s="1"/>
  <c r="AF34" i="5"/>
  <c r="J54" i="2"/>
  <c r="K54" i="2" s="1"/>
  <c r="L53" i="2"/>
  <c r="AL44" i="5" l="1"/>
  <c r="AM44" i="5" s="1"/>
  <c r="AN43" i="5"/>
  <c r="AF35" i="5"/>
  <c r="AD36" i="5"/>
  <c r="AE36" i="5" s="1"/>
  <c r="L54" i="2"/>
  <c r="J55" i="2"/>
  <c r="K55" i="2" s="1"/>
  <c r="AN44" i="5" l="1"/>
  <c r="AL45" i="5"/>
  <c r="AM45" i="5" s="1"/>
  <c r="AD37" i="5"/>
  <c r="AE37" i="5" s="1"/>
  <c r="AF36" i="5"/>
  <c r="L55" i="2"/>
  <c r="J56" i="2"/>
  <c r="K56" i="2" s="1"/>
  <c r="AN45" i="5" l="1"/>
  <c r="AL46" i="5"/>
  <c r="AM46" i="5" s="1"/>
  <c r="AF37" i="5"/>
  <c r="AD38" i="5"/>
  <c r="AE38" i="5" s="1"/>
  <c r="J57" i="2"/>
  <c r="L57" i="2" s="1"/>
  <c r="L56" i="2"/>
  <c r="AN46" i="5" l="1"/>
  <c r="AL47" i="5"/>
  <c r="AM47" i="5" s="1"/>
  <c r="AD39" i="5"/>
  <c r="AE39" i="5" s="1"/>
  <c r="AD41" i="5" s="1"/>
  <c r="AF38" i="5"/>
  <c r="AN47" i="5" l="1"/>
  <c r="AL48" i="5"/>
  <c r="AM48" i="5" s="1"/>
  <c r="AF39" i="5"/>
  <c r="AN48" i="5" l="1"/>
  <c r="AL49" i="5"/>
  <c r="AM49" i="5" s="1"/>
  <c r="AE41" i="5"/>
  <c r="AL50" i="5" l="1"/>
  <c r="AM50" i="5" s="1"/>
  <c r="AN49" i="5"/>
  <c r="AF41" i="5"/>
  <c r="AD42" i="5"/>
  <c r="AE42" i="5" s="1"/>
  <c r="AN50" i="5" l="1"/>
  <c r="AL51" i="5"/>
  <c r="AM51" i="5" s="1"/>
  <c r="AF42" i="5"/>
  <c r="AD43" i="5"/>
  <c r="AE43" i="5" s="1"/>
  <c r="AN51" i="5" l="1"/>
  <c r="AL52" i="5"/>
  <c r="AM52" i="5" s="1"/>
  <c r="AF43" i="5"/>
  <c r="AD44" i="5"/>
  <c r="AE44" i="5" s="1"/>
  <c r="AN52" i="5" l="1"/>
  <c r="AL53" i="5"/>
  <c r="AM53" i="5" s="1"/>
  <c r="AF44" i="5"/>
  <c r="AD45" i="5"/>
  <c r="AE45" i="5" s="1"/>
  <c r="AN53" i="5" l="1"/>
  <c r="AL54" i="5"/>
  <c r="AM54" i="5" s="1"/>
  <c r="AF45" i="5"/>
  <c r="AD46" i="5"/>
  <c r="AE46" i="5" s="1"/>
  <c r="AN54" i="5" l="1"/>
  <c r="AL55" i="5"/>
  <c r="AM55" i="5" s="1"/>
  <c r="AF46" i="5"/>
  <c r="AD47" i="5"/>
  <c r="AE47" i="5" s="1"/>
  <c r="AN55" i="5" l="1"/>
  <c r="AL56" i="5"/>
  <c r="AM56" i="5" s="1"/>
  <c r="AF47" i="5"/>
  <c r="AD48" i="5"/>
  <c r="AE48" i="5" s="1"/>
  <c r="AL57" i="5" l="1"/>
  <c r="AM57" i="5" s="1"/>
  <c r="AN56" i="5"/>
  <c r="AD49" i="5"/>
  <c r="AE49" i="5" s="1"/>
  <c r="AD50" i="5" s="1"/>
  <c r="AE50" i="5" s="1"/>
  <c r="AF48" i="5"/>
  <c r="AL58" i="5" l="1"/>
  <c r="AM58" i="5" s="1"/>
  <c r="AN57" i="5"/>
  <c r="AF50" i="5"/>
  <c r="AD51" i="5"/>
  <c r="AE51" i="5" s="1"/>
  <c r="AF49" i="5"/>
  <c r="AL59" i="5" l="1"/>
  <c r="AM59" i="5" s="1"/>
  <c r="AN58" i="5"/>
  <c r="AF51" i="5"/>
  <c r="AD52" i="5"/>
  <c r="AE52" i="5" s="1"/>
  <c r="AL60" i="5" l="1"/>
  <c r="AM60" i="5" s="1"/>
  <c r="AN59" i="5"/>
  <c r="AF52" i="5"/>
  <c r="AD53" i="5"/>
  <c r="AE53" i="5" s="1"/>
  <c r="AN60" i="5" l="1"/>
  <c r="AL61" i="5"/>
  <c r="AM61" i="5" s="1"/>
  <c r="AF53" i="5"/>
  <c r="AD54" i="5"/>
  <c r="AE54" i="5" s="1"/>
  <c r="AL62" i="5" l="1"/>
  <c r="AM62" i="5" s="1"/>
  <c r="AN61" i="5"/>
  <c r="AF54" i="5"/>
  <c r="AN62" i="5" l="1"/>
  <c r="AL63" i="5"/>
  <c r="AM63" i="5" s="1"/>
  <c r="AN63" i="5" l="1"/>
  <c r="AL64" i="5"/>
  <c r="AM64" i="5" s="1"/>
  <c r="AL65" i="5" l="1"/>
  <c r="AM65" i="5" s="1"/>
  <c r="AN64" i="5"/>
  <c r="AN65" i="5" l="1"/>
  <c r="AL66" i="5"/>
  <c r="AM66" i="5" s="1"/>
  <c r="AN66" i="5" l="1"/>
  <c r="AL67" i="5"/>
  <c r="AM67" i="5" s="1"/>
  <c r="AN67" i="5" l="1"/>
  <c r="AL68" i="5"/>
  <c r="AM68" i="5" s="1"/>
  <c r="AL69" i="5" l="1"/>
  <c r="AM69" i="5" s="1"/>
  <c r="AN68" i="5"/>
  <c r="AN69" i="5" l="1"/>
  <c r="AL70" i="5"/>
  <c r="AM70" i="5" s="1"/>
  <c r="AN70" i="5" l="1"/>
  <c r="AL71" i="5"/>
  <c r="AM71" i="5" s="1"/>
  <c r="AN71" i="5" l="1"/>
  <c r="AL72" i="5"/>
  <c r="AM72" i="5" s="1"/>
  <c r="AL73" i="5" l="1"/>
  <c r="AM73" i="5" s="1"/>
  <c r="AN72" i="5"/>
  <c r="AN73" i="5" l="1"/>
  <c r="AL74" i="5"/>
  <c r="AM74" i="5" s="1"/>
  <c r="AN74" i="5" l="1"/>
  <c r="AL75" i="5"/>
  <c r="AM75" i="5" s="1"/>
  <c r="AN75" i="5" l="1"/>
  <c r="AL76" i="5"/>
  <c r="AM76" i="5" s="1"/>
  <c r="AN76" i="5" l="1"/>
  <c r="AL77" i="5"/>
  <c r="AM77" i="5" s="1"/>
  <c r="AN77" i="5" l="1"/>
  <c r="AL78" i="5"/>
  <c r="AM78" i="5" s="1"/>
  <c r="AN78" i="5" l="1"/>
  <c r="AL79" i="5"/>
  <c r="AM79" i="5" s="1"/>
  <c r="AL80" i="5" l="1"/>
  <c r="AM80" i="5" s="1"/>
  <c r="AN79" i="5"/>
  <c r="AN80" i="5" l="1"/>
  <c r="AL81" i="5"/>
  <c r="AM81" i="5" s="1"/>
  <c r="AL82" i="5" l="1"/>
  <c r="AM82" i="5" s="1"/>
  <c r="AN81" i="5"/>
  <c r="AN82" i="5" l="1"/>
  <c r="AL83" i="5"/>
  <c r="AM83" i="5" s="1"/>
  <c r="AN83" i="5" l="1"/>
  <c r="AL84" i="5"/>
  <c r="AM84" i="5" s="1"/>
  <c r="AL85" i="5" l="1"/>
  <c r="AM85" i="5" s="1"/>
  <c r="AN84" i="5"/>
  <c r="AL86" i="5" l="1"/>
  <c r="AM86" i="5" s="1"/>
  <c r="AN85" i="5"/>
  <c r="AN86" i="5" l="1"/>
  <c r="AL87" i="5"/>
  <c r="AM87" i="5" s="1"/>
  <c r="AN87" i="5" s="1"/>
</calcChain>
</file>

<file path=xl/sharedStrings.xml><?xml version="1.0" encoding="utf-8"?>
<sst xmlns="http://schemas.openxmlformats.org/spreadsheetml/2006/main" count="1526" uniqueCount="1018">
  <si>
    <t>Wednesday, August 24, 2022</t>
  </si>
  <si>
    <t>Chairman &amp; Co-Chairman</t>
  </si>
  <si>
    <t>Carsten Perka</t>
  </si>
  <si>
    <t>Managing the posteromedial fragment in proximal tibia fracture</t>
  </si>
  <si>
    <t>Ring fixator for trauma around the knee</t>
  </si>
  <si>
    <t>Neglected Tibial Plateau fracture: Reconstruction or replace</t>
  </si>
  <si>
    <t>Surgical Management on ACL Avulsion Fracture, My Prefered Technique</t>
  </si>
  <si>
    <t>Leonardus Hartoko</t>
  </si>
  <si>
    <t>Thursday, August 25, 2022</t>
  </si>
  <si>
    <t>Ligament Balancing - This is where we need the Robot</t>
  </si>
  <si>
    <t>David Parker</t>
  </si>
  <si>
    <t>Physical and radiological assessment prior to ACL reconstruction</t>
  </si>
  <si>
    <t>Saeed Al Thani</t>
  </si>
  <si>
    <t>Risk factors for ACL injury: Tibial plateau anatomic variables</t>
  </si>
  <si>
    <t>ACL Reconstruction All-Inside Technique : My Experience</t>
  </si>
  <si>
    <t>Robin Novriansyah</t>
  </si>
  <si>
    <t>ACL Repair: When and How we do that? </t>
  </si>
  <si>
    <t>Pediatric ACL Reconstruction: Tips and tricks</t>
  </si>
  <si>
    <t>Jeffry Andrianus</t>
  </si>
  <si>
    <t>Revision ACL reconstruction - tip and knacks-</t>
  </si>
  <si>
    <t>Management of ACL Revision : One stage &amp; two stage revision ACL</t>
  </si>
  <si>
    <t>Yuichi Hoshino</t>
  </si>
  <si>
    <t>Multiligament injuries of the knee: injury patterns, management and outcomes</t>
  </si>
  <si>
    <t>Rehabilitation in ACL revision, is there any different with primary</t>
  </si>
  <si>
    <t>Sunaryo Kusumo</t>
  </si>
  <si>
    <t>Patellofemoral pain syndrome: steps to treat</t>
  </si>
  <si>
    <t>Muhammad Shoifi</t>
  </si>
  <si>
    <t>Biplanar HTO in Knee Osteoarthritis as a Non-Arthroplasty Treatment Option</t>
  </si>
  <si>
    <t>Anggaditya Putra</t>
  </si>
  <si>
    <t>Asep Santoso</t>
  </si>
  <si>
    <t>Sebastien Parratte</t>
  </si>
  <si>
    <t>Thorsten Gehrke</t>
  </si>
  <si>
    <t>Cartilage Regeneration : Cells, Exosome or Just a break?</t>
  </si>
  <si>
    <t>James Hui</t>
  </si>
  <si>
    <t>Krisna Yuarno Phatama</t>
  </si>
  <si>
    <t>Does stem cell secretome therapy regrow cartilage? A new paradigm for non surgical intervention</t>
  </si>
  <si>
    <t>Clinical application prospect of human synovial tissue stem cells from Osteoarthritis grade IV patients in cartilage regeneration</t>
  </si>
  <si>
    <t>Rizki Rahmadian</t>
  </si>
  <si>
    <t>Conditioning medium MSC (secretom): a promising therapy for PCL injury</t>
  </si>
  <si>
    <t>Sholahuddin Rhatomy</t>
  </si>
  <si>
    <t>Panel Discussion (Hip Arthroplasty)</t>
  </si>
  <si>
    <t>MRI of the hip : what the surgeons should know</t>
  </si>
  <si>
    <t>Femoroacetabular impingement : Scope or Physio?</t>
  </si>
  <si>
    <t>Arthroscopic release of iliopsoas tendon in post THR: a case report and review </t>
  </si>
  <si>
    <t>Ruslan G Nazaruddin Simanjuntak</t>
  </si>
  <si>
    <t>Labral tear - why and how we should address it</t>
  </si>
  <si>
    <t>Yoshi Pratama Djaja</t>
  </si>
  <si>
    <t>Erwin Saspraditya</t>
  </si>
  <si>
    <t>Bucket handle meniscus tear</t>
  </si>
  <si>
    <t>Noha Roshadiansyah</t>
  </si>
  <si>
    <t>Johannes Barth</t>
  </si>
  <si>
    <t>Hip Knee Summit Chairman</t>
  </si>
  <si>
    <t>IHKS President - Welcome</t>
  </si>
  <si>
    <t>IOA President</t>
  </si>
  <si>
    <t>Cokorda Gde Oka Dharmayuda</t>
  </si>
  <si>
    <t>IHKS Presidential Guest Speaker</t>
  </si>
  <si>
    <t>Rami Sorial</t>
  </si>
  <si>
    <t>Sam Macdessi</t>
  </si>
  <si>
    <t>Era of Globalization: What you need to know about regional bacterial strain</t>
  </si>
  <si>
    <t>Diagnosis of PJI - An update</t>
  </si>
  <si>
    <t>Diagnostic in PJI : Challenge in a Developing Country</t>
  </si>
  <si>
    <t>Infection: diagnosis and treatment options for PJI</t>
  </si>
  <si>
    <t>PJI an approach to investigations and timing</t>
  </si>
  <si>
    <t>NGS - A Breakthrough in the Diagnostics of PJI?</t>
  </si>
  <si>
    <t>Nicolaas Budhiparama</t>
  </si>
  <si>
    <t>Michael Huo</t>
  </si>
  <si>
    <t>Minjae Lee</t>
  </si>
  <si>
    <t>Jamal Ashraf</t>
  </si>
  <si>
    <t>Andito Wibisono</t>
  </si>
  <si>
    <t>Kiki Novito</t>
  </si>
  <si>
    <t>PJI : one or two stages?</t>
  </si>
  <si>
    <t>Decision Regret and Periprosthetic Joint Infection</t>
  </si>
  <si>
    <t>Methods for cement spacer for Infected Hip &amp; Knee</t>
  </si>
  <si>
    <t xml:space="preserve">Managing PJI of hip </t>
  </si>
  <si>
    <t>Two stage revision for PJI Knee: Still a gold standard</t>
  </si>
  <si>
    <t>The One Stage exchange  - The "new" Gold Standard in the treatment of PJI?</t>
  </si>
  <si>
    <t>PJI in TKR: Challenges in Management of Bone Loss</t>
  </si>
  <si>
    <t>Intra-Articular Antibiotics Injection in the Treatment of PJI</t>
  </si>
  <si>
    <t>Bambang Kisworo</t>
  </si>
  <si>
    <t>Jachja Achmad</t>
  </si>
  <si>
    <t>James Browne</t>
  </si>
  <si>
    <t>Shubhranshu Mohanty</t>
  </si>
  <si>
    <t>Nemandra Amir Sandiford</t>
  </si>
  <si>
    <t>Shahid Noor</t>
  </si>
  <si>
    <t>Jose Antonio San Juan</t>
  </si>
  <si>
    <t>Andreas Siagian</t>
  </si>
  <si>
    <t>Ixnatius Ariyando</t>
  </si>
  <si>
    <t>Edi Mustamsir</t>
  </si>
  <si>
    <t>Correction of severe varus deformity in TKA</t>
  </si>
  <si>
    <t>Management of severe varus and valgus windswept knee deformity</t>
  </si>
  <si>
    <t>How to approach the ankylosed knee</t>
  </si>
  <si>
    <t>Managing extraarticular deformity in TKA: Principles and approach</t>
  </si>
  <si>
    <t>Correcting extraarticular deformity in TKA: Techniques and alternatives</t>
  </si>
  <si>
    <t>Daniel Berry</t>
  </si>
  <si>
    <t>Muhammad Amin Chinoy</t>
  </si>
  <si>
    <t>Faesal Abdarrab Maodah</t>
  </si>
  <si>
    <t>Sureshan Sivananthan</t>
  </si>
  <si>
    <t>Rajeev Sharma</t>
  </si>
  <si>
    <t>Insert choices and the transition to minmally constrained</t>
  </si>
  <si>
    <t>Medial Pivot knee: Is it a new paradigm?</t>
  </si>
  <si>
    <t>My transformation from PS to CR Knee. Is it worth it ? </t>
  </si>
  <si>
    <t>Comparison study between mobile bearing &amp; medial pivot implants in TKA</t>
  </si>
  <si>
    <t>Bilateral Simultaneous TKA: The pros and cons</t>
  </si>
  <si>
    <t>Role of Arthroplasty in the management of complex articular fractures</t>
  </si>
  <si>
    <t>TKA for tibial plateau fracture</t>
  </si>
  <si>
    <t>Chandra Yadav</t>
  </si>
  <si>
    <t>Dicky Mulyadi</t>
  </si>
  <si>
    <t>Myles Coolican</t>
  </si>
  <si>
    <t>Yasser Khatib</t>
  </si>
  <si>
    <t>Indications and patient selection for mobile UKA</t>
  </si>
  <si>
    <t>Indications and Broad Patient Selection Criteria for Fixed-bearing Partial Knee Arthroplasty</t>
  </si>
  <si>
    <t>Is UKA a good solution for Asian patients ? </t>
  </si>
  <si>
    <t>Unicompartimental knee arthroplasty in partial loss of cartilage. Choose the right patient.</t>
  </si>
  <si>
    <t>Oxford UKA : Pearls &amp; Pitfalls</t>
  </si>
  <si>
    <t>Lateral UKA is it worth it?</t>
  </si>
  <si>
    <t>Chris Dodd</t>
  </si>
  <si>
    <t>Nick London</t>
  </si>
  <si>
    <t>Gabriel Baron</t>
  </si>
  <si>
    <t>Franky Hartono</t>
  </si>
  <si>
    <t>Medial UKA an overview : "Silence the voice of doubt"</t>
  </si>
  <si>
    <t>Robotic UKA - There's no going back</t>
  </si>
  <si>
    <t>20 year results on Oxford UKA</t>
  </si>
  <si>
    <t>Partial knee Arthroplasty in ACL-deficiency </t>
  </si>
  <si>
    <t>Unicompartmental Knee Replacement - Do We Need a Robot to Get it Right ? </t>
  </si>
  <si>
    <t>William Maloney</t>
  </si>
  <si>
    <t>Dermot Collopy</t>
  </si>
  <si>
    <t>LUNCH</t>
  </si>
  <si>
    <t>Mechanical alignment- still the gold standard </t>
  </si>
  <si>
    <t>Kinematic Alignment - Is it The Icarus Dream?</t>
  </si>
  <si>
    <t>Helping you understand coronal alignment again in TKA</t>
  </si>
  <si>
    <t>Alignment Philosophies in TKA</t>
  </si>
  <si>
    <t>Alignment in TKA : current concepts</t>
  </si>
  <si>
    <t>Role of Tibial Rotational in TKA</t>
  </si>
  <si>
    <t>It works for me: Why should I change?</t>
  </si>
  <si>
    <t>Is the patient's original alignment always desirable</t>
  </si>
  <si>
    <t>Ashok Rajgopal</t>
  </si>
  <si>
    <t>Bharat Mody</t>
  </si>
  <si>
    <t>Emmanuel Thienpont</t>
  </si>
  <si>
    <t>Kazutaka Sugimoto</t>
  </si>
  <si>
    <t>Quang Dao</t>
  </si>
  <si>
    <t>Simon Coffey</t>
  </si>
  <si>
    <t>Parag Sancheti</t>
  </si>
  <si>
    <t>Ligament Balance : GAP, Measured, Kinematic Alignment</t>
  </si>
  <si>
    <t>Can total knee arthroplasty outcomes be improved with preoperative simulation</t>
  </si>
  <si>
    <t>Navigation in TKA</t>
  </si>
  <si>
    <t>I can navigate so who needs a robot in TKA</t>
  </si>
  <si>
    <t>Evolving to robotic techniques in TKA</t>
  </si>
  <si>
    <t>Artificial intelligence in knee arthroplasty : current concept of the available applications</t>
  </si>
  <si>
    <t>Robotics in TJA: Hype or Real Benefit?</t>
  </si>
  <si>
    <t>Use of robotic-arm-assisted surgery in knee arthroplasty. It’s not only a sawing machine. </t>
  </si>
  <si>
    <t>Robotic assisted TKA</t>
  </si>
  <si>
    <t>David Liu</t>
  </si>
  <si>
    <t>Christopher Mow</t>
  </si>
  <si>
    <t>Muhammad Budimansyah</t>
  </si>
  <si>
    <t>Arun Mullaji</t>
  </si>
  <si>
    <t>Sebastien Lustig</t>
  </si>
  <si>
    <t>Nanne Kort</t>
  </si>
  <si>
    <t xml:space="preserve">Optimisation prior to joint replacement for infection prevention </t>
  </si>
  <si>
    <t>Preoperative Optimization Before TKR and THR: How Much Do I Have to Do?</t>
  </si>
  <si>
    <t>How do we get our patients diabetes controlled for joint replacement? </t>
  </si>
  <si>
    <t>Short Stay Arthroplasty in THR and TKR - Overnight stay and Same day discharge</t>
  </si>
  <si>
    <t>Bilateral Total Hip Arthroplasty : When is it safe to operate the second hip?</t>
  </si>
  <si>
    <t>Fasttrack dedicated clinics to enhance quality and efficiency to cope with the arthroplasty backlog</t>
  </si>
  <si>
    <t>Enhanced Recovery After THR Surgery (ERAS) - our protocol and experience</t>
  </si>
  <si>
    <t>Catherine McDougall</t>
  </si>
  <si>
    <t>David Choon</t>
  </si>
  <si>
    <t>Sol Qurashi</t>
  </si>
  <si>
    <t>Jamot Silitonga</t>
  </si>
  <si>
    <t>Templating in THR</t>
  </si>
  <si>
    <t>Minimal Incision in Total Hip Arthroplasty : My technique</t>
  </si>
  <si>
    <t>Supra capsular approaches for THA</t>
  </si>
  <si>
    <t>Superpath in hip replacement : a revolution in controlling hip prothesis dislocation</t>
  </si>
  <si>
    <t>DAA in THR on a regular OR table: Challenges, Tips and Tricks</t>
  </si>
  <si>
    <t>Why DAA compared to Posterior or Lateral approaches</t>
  </si>
  <si>
    <t>Current cement technique to optimise outcomes in THA</t>
  </si>
  <si>
    <t>Tang Ha Nam Ahn</t>
  </si>
  <si>
    <t>Ruslan Nazaruddin</t>
  </si>
  <si>
    <t>Ross Crawford</t>
  </si>
  <si>
    <t>Hip arthroplasty in young patients </t>
  </si>
  <si>
    <t>THA for protrusio hips</t>
  </si>
  <si>
    <t>THA in DDH</t>
  </si>
  <si>
    <t>Complex primary THA: Our experience</t>
  </si>
  <si>
    <t>Challenge in THA for fused Hip</t>
  </si>
  <si>
    <t>Azeta Arif</t>
  </si>
  <si>
    <t>Abhay Elhence</t>
  </si>
  <si>
    <t>Afshin Taheriazam</t>
  </si>
  <si>
    <t>Hip resurfacing – impingement and current indications</t>
  </si>
  <si>
    <t>Bearing surfaces in THR: Why and When it matters</t>
  </si>
  <si>
    <t>In favour of COC bearing in THA</t>
  </si>
  <si>
    <t>Bearing Surface in THA: Which One The Best</t>
  </si>
  <si>
    <t>Optimizing stem choice in THR Revision</t>
  </si>
  <si>
    <t>Dorr A type failure in fully HA coated primary THR stems – A growing concern?</t>
  </si>
  <si>
    <t>Bill Walter Jr</t>
  </si>
  <si>
    <t>Vijay Bose</t>
  </si>
  <si>
    <t>Luthfi Hidayat</t>
  </si>
  <si>
    <t>Understanding hip spine relationships in THA: How does it work and why does it matter.</t>
  </si>
  <si>
    <t>Spinopelvic considerations in preop planning</t>
  </si>
  <si>
    <t>Current Concept Acetabular Placement in THA</t>
  </si>
  <si>
    <t>Does Balancing a Total Hip Arthroplasty Require a New Paradigm?-Functional 3‑Dimensional Balancing in Total Hip Arthroplasty</t>
  </si>
  <si>
    <t>Dual mobility bearings in THA</t>
  </si>
  <si>
    <t>Constrained Liners for Hip Instability</t>
  </si>
  <si>
    <t>Planning for extreme sizes (dwarf and gigantics) in knee and hip arthroplasty</t>
  </si>
  <si>
    <t>Mojieb Manzary</t>
  </si>
  <si>
    <t>Mahmoud Hafez</t>
  </si>
  <si>
    <t>Robotics and THA</t>
  </si>
  <si>
    <t>Functional hip navigation</t>
  </si>
  <si>
    <t>High accuracy with a novel, pin-less fluoroscopic guided robotic assisted total hip arthroplasty- a first in-human pilot study</t>
  </si>
  <si>
    <t>Hand held smartphone based technology aided THR-  A zero cost substitute for HIP Robotics ?</t>
  </si>
  <si>
    <t>Robot assisted THR for DDH</t>
  </si>
  <si>
    <t>VR (virtual reality) for international surgical training</t>
  </si>
  <si>
    <t>Why I use a robot when initially I was the biggest sceptic</t>
  </si>
  <si>
    <t>Cory Calendine</t>
  </si>
  <si>
    <t>Recorded</t>
  </si>
  <si>
    <t>Panel Members</t>
  </si>
  <si>
    <t>Treatment of articular cartilage defects using chondrocyte precursors instead of mesenchymal stems cells andatulogous chondrocytes</t>
  </si>
  <si>
    <t>Non-surgical management of knee osteoarthritis in the early stages of the disease</t>
  </si>
  <si>
    <t>Arthroscopic surgery for degenerative knee: Overused and Ineffective or not?</t>
  </si>
  <si>
    <t>TKA with and without Torniquet, The Outcome</t>
  </si>
  <si>
    <t>Is a tibial tray essential in total knee replacement?</t>
  </si>
  <si>
    <t>Cementing technique in TKA Update</t>
  </si>
  <si>
    <t>Cementless total knee replacement – has the time finally come? </t>
  </si>
  <si>
    <t>How to manage incidental MCL injury in TKA </t>
  </si>
  <si>
    <t>The antithrombotic therapy in arthroplasty patients: rationale and application update </t>
  </si>
  <si>
    <t>Routine use of LMWH in Arthroplasty, A deadly weapon !!</t>
  </si>
  <si>
    <t>Hery Setiawan</t>
  </si>
  <si>
    <t>Moch. Nagieb</t>
  </si>
  <si>
    <t>Mohammad Triadi Wijaya</t>
  </si>
  <si>
    <t>Diagnosing the painful knee</t>
  </si>
  <si>
    <t>Implant extraction techniques in revision TKA</t>
  </si>
  <si>
    <t>Special consideration when doing revision on Asians </t>
  </si>
  <si>
    <t>Mid Flexion instability in knee replacement</t>
  </si>
  <si>
    <t>Overhang in TKR: Is surgical compromise acceptable</t>
  </si>
  <si>
    <t>Vasan Sinnadurai</t>
  </si>
  <si>
    <t>Umile Giuseppe Longo</t>
  </si>
  <si>
    <t>LUNCH &amp; FRIDAY PRAYER</t>
  </si>
  <si>
    <t>Rules of thumb for pre-op planning for bone loss in TKR</t>
  </si>
  <si>
    <t>Evaluation of massive bone loss using TM cones</t>
  </si>
  <si>
    <t>Single stage revision TKA employing TA cones for metaphyseal defects</t>
  </si>
  <si>
    <t>Management of bone loss in post- traumatic cases / revision </t>
  </si>
  <si>
    <t>Bone loss in primary TKA could be challenging: How to do stable reconstruction?</t>
  </si>
  <si>
    <t>Primary Hinge TKA . Indications , results and complications</t>
  </si>
  <si>
    <t>Massive Bone Loss in Revision TKR - What are the solutions?</t>
  </si>
  <si>
    <t>Ayman Ebied</t>
  </si>
  <si>
    <t>3D planning and printing in revision knee arthroplasty </t>
  </si>
  <si>
    <t>Revision TKA: Planning and execution</t>
  </si>
  <si>
    <t>Are stems still necessary in revision TKA?</t>
  </si>
  <si>
    <t>TKA in Neuropathic joint</t>
  </si>
  <si>
    <t>Difficult patellar resurfacing</t>
  </si>
  <si>
    <t>Extensor mechanism problems in TKA</t>
  </si>
  <si>
    <t>Extraction Techniques and the extended trochanteric osteotomy</t>
  </si>
  <si>
    <t>Managing instability in THA</t>
  </si>
  <si>
    <t>Intrapelvic cups : safe approach for reconstruction </t>
  </si>
  <si>
    <t>Implant choices RevTHR</t>
  </si>
  <si>
    <t>Comparative analysis of first and second stages of THA for patients with Tuberculosis of the hip</t>
  </si>
  <si>
    <t>Morselized allograft in revision hip</t>
  </si>
  <si>
    <t>Options and Tips in Revision THR</t>
  </si>
  <si>
    <t>Charlee Sumetavanich</t>
  </si>
  <si>
    <t xml:space="preserve">Arthroplasty in Hip Fractures </t>
  </si>
  <si>
    <t>Posttraumatic Deformity of the Hip</t>
  </si>
  <si>
    <t>THR: conversion from previous hip fractures or acetabular fractures</t>
  </si>
  <si>
    <t>Arthroplasty in type-specific cases of Inter trochanteric fracture </t>
  </si>
  <si>
    <t>Bipolar Hemiarthroplasty for unstable intertrochanteric fracture in osteoporosis</t>
  </si>
  <si>
    <t>THA for post  acetabular fracture pelvic discontinuity</t>
  </si>
  <si>
    <t>Principles of reconstruction in management of periprosthetic hip fracture</t>
  </si>
  <si>
    <t>Pitfall in Treating Periprosthetic Fracture Around Femur</t>
  </si>
  <si>
    <t>Thanainit Chotanaphuti</t>
  </si>
  <si>
    <t>Andre Yanuar</t>
  </si>
  <si>
    <t>Taperitis</t>
  </si>
  <si>
    <t>Acetabular Bone Defect Management In Revision THA : From Jumbo Cup, Augment to 3D printed Cup</t>
  </si>
  <si>
    <t>Augments and Cup Cage Construct in Acetabular Bone Defects</t>
  </si>
  <si>
    <t>Major Acetabular reconstruction with custom triflange constructs</t>
  </si>
  <si>
    <t>THR-Arthroplasty in pelvic discontinuity </t>
  </si>
  <si>
    <t>Managing major bone loss for tumors around the hip</t>
  </si>
  <si>
    <t>Metal wedge acetabular augmentation in revision THA</t>
  </si>
  <si>
    <t>Claudia Di Bella</t>
  </si>
  <si>
    <t xml:space="preserve">Saaed Al Thani </t>
  </si>
  <si>
    <t xml:space="preserve">Johannes Barth </t>
  </si>
  <si>
    <t>PLENARY LECTURES</t>
  </si>
  <si>
    <t>OPENING CEREMONY</t>
  </si>
  <si>
    <t>CHAIRMAN &amp; CO CHAIRMAN</t>
  </si>
  <si>
    <t>SPEAKER</t>
  </si>
  <si>
    <t>PROGRAM</t>
  </si>
  <si>
    <t>TIME</t>
  </si>
  <si>
    <t>CLOSING  - DAY 1</t>
  </si>
  <si>
    <t>DISCUSSION</t>
  </si>
  <si>
    <t>CHAIRMAN &amp; CO-CHAIRMAN</t>
  </si>
  <si>
    <t>CLOSING  - DAY 2</t>
  </si>
  <si>
    <t>DEBATE SESSION</t>
  </si>
  <si>
    <t>PANEL OF EXPERTS CASE DISCUSSIONS</t>
  </si>
  <si>
    <t>PANEL MEMBERS</t>
  </si>
  <si>
    <t>PANEL DISCUSSION (SPORT)</t>
  </si>
  <si>
    <t>Ethics Lectures</t>
  </si>
  <si>
    <t>Nicolaas C. Budhiparama</t>
  </si>
  <si>
    <t>DURATION</t>
  </si>
  <si>
    <t>COFFEE BREAK</t>
  </si>
  <si>
    <t>Video bumper IHKS</t>
  </si>
  <si>
    <t>Traditional Dance</t>
  </si>
  <si>
    <t>Indonesian National Anthem</t>
  </si>
  <si>
    <t>Pictures</t>
  </si>
  <si>
    <t>M. Adib Khumaidi</t>
  </si>
  <si>
    <t>TOPIC</t>
  </si>
  <si>
    <t>PJI, who to blame: Surgeon, patient or micro-organism</t>
  </si>
  <si>
    <t>Rob Nelissen</t>
  </si>
  <si>
    <t>Ismail Hadisoebaroto Dilogo</t>
  </si>
  <si>
    <t>Dwikora Novembri Utomo</t>
  </si>
  <si>
    <t>Ludwig Andre Pontoh</t>
  </si>
  <si>
    <t>Management of complex proximal femur fracture</t>
  </si>
  <si>
    <t>Bintang Soetjahjo</t>
  </si>
  <si>
    <t>3 column concept tibial plateau fracture &amp; management</t>
  </si>
  <si>
    <t>Neglected Acetabular fractures: repair or replace</t>
  </si>
  <si>
    <t>Neglected Ligament Patella rupture</t>
  </si>
  <si>
    <t>Management of the severe valgus knee: Decisions and techniques</t>
  </si>
  <si>
    <t>Dato' Badrul Shah Badaruddin</t>
  </si>
  <si>
    <t>Perop Difficulties in Fused Hips</t>
  </si>
  <si>
    <t>Hip Arthroplasty in Ankylosing Spondylitis</t>
  </si>
  <si>
    <t>Mohammad Zaim Chilmi</t>
  </si>
  <si>
    <t>Ismail Hadisoebroto Dilogo</t>
  </si>
  <si>
    <t>How do we deal with Dysplastic Acetabulum : Acetabuloplasty, PISA Technique, or combined?</t>
  </si>
  <si>
    <t>Revision Hip Symposium 4:   (10 min presentations)</t>
  </si>
  <si>
    <t>TITLE</t>
  </si>
  <si>
    <t>ACL Anatomy and Its Clinical Relevance </t>
  </si>
  <si>
    <t>Robert Smigielski</t>
  </si>
  <si>
    <t>High Resolution MRI analysis to assess ACL outcomes</t>
  </si>
  <si>
    <t>ACL reconstruction with remnant preserving technique</t>
  </si>
  <si>
    <t>Anatomic ACL reconstruction </t>
  </si>
  <si>
    <t>Ribbon ACL Reconstruction: three-year outcomes, including the analysis of CT and MRI measurements </t>
  </si>
  <si>
    <t>Peroneus longus tendon as promising graft for ACL Reconstruction</t>
  </si>
  <si>
    <t>Use of 3D virtual planning for revision ACL reconstruction</t>
  </si>
  <si>
    <t>Graft choices in ACL Revision</t>
  </si>
  <si>
    <t>Fajar Mahda</t>
  </si>
  <si>
    <t>Combined ACL revision with Osteotomy</t>
  </si>
  <si>
    <t>Chronic multiligament injuries of the knee management</t>
  </si>
  <si>
    <t xml:space="preserve">Rehabilitation in Multiligament injuries </t>
  </si>
  <si>
    <t>Tips and Pitfall  in all inside ACLR</t>
  </si>
  <si>
    <t>ACL Reconstruction: 
All-inside VS Double bundle VS Ribbon single bundle</t>
  </si>
  <si>
    <t>Advantages of 3D-guided HighTibial Osteotomy: a three-year follow-up </t>
  </si>
  <si>
    <t>Proximal Fibular osteotomy (PFO) for medial Knee OA: hype or hope</t>
  </si>
  <si>
    <t>Lateral knee OA in young patients. Distal femoral osteotomy is a cost-effective treatment.</t>
  </si>
  <si>
    <t>Anatomy, function and reconstruction of the MPFL complex </t>
  </si>
  <si>
    <t>Diagnosis and treatment of patellar instability</t>
  </si>
  <si>
    <t>Patella Dislocation : Keep in track</t>
  </si>
  <si>
    <t>Patellofemoral pain syndrome after ACL Reconstruction</t>
  </si>
  <si>
    <t>Management of patellofemoral OA</t>
  </si>
  <si>
    <t>Subvastus TKA approach in obese patient</t>
  </si>
  <si>
    <t>Ukrit Chaweewannakorn</t>
  </si>
  <si>
    <t>Complex Primary TKA</t>
  </si>
  <si>
    <t>Thana Narinsorasak</t>
  </si>
  <si>
    <t>TKA in flexion contracture</t>
  </si>
  <si>
    <t>Chavanont Sumanasrethakul</t>
  </si>
  <si>
    <t>Metaphyseal cones and sleeves are similar in improving outcomes in revisions</t>
  </si>
  <si>
    <t>CLOSING CEREMONY</t>
  </si>
  <si>
    <t>GALA DINNER</t>
  </si>
  <si>
    <t>Femoral Stem removal in revision hip replacement without ETO</t>
  </si>
  <si>
    <t>Saradej Khuangsirikul</t>
  </si>
  <si>
    <t>Circlage wiring for intraoperative femoral fracture in hip Arthroplasty</t>
  </si>
  <si>
    <t>Siwadol Wongsak</t>
  </si>
  <si>
    <t>Trunnionosis in THA, what should very orthopedic surgeon should Know</t>
  </si>
  <si>
    <t>Bad outcomes: is it the surgeons or the implants fault?</t>
  </si>
  <si>
    <t>Transexamic acid: Its role in joint replacement</t>
  </si>
  <si>
    <t>Trends in hospitilisation in hip procedures</t>
  </si>
  <si>
    <t>Gender aligned instrumentaion may improve surgical outcomes</t>
  </si>
  <si>
    <t>Autologus chondrocyte implantation in knee cartilage defect</t>
  </si>
  <si>
    <t>AVN head femur: current management</t>
  </si>
  <si>
    <t>Management of Piriformis  Syndrome</t>
  </si>
  <si>
    <t>Armia Indra Nur Alam</t>
  </si>
  <si>
    <t>Meniscus ramp lession</t>
  </si>
  <si>
    <t>Rehabilitation after meniscus repair</t>
  </si>
  <si>
    <t>Management of Femoral head fracture</t>
  </si>
  <si>
    <t>Neglected femoral neck fracture in young adult</t>
  </si>
  <si>
    <t>Management of neglected PCL avulsion</t>
  </si>
  <si>
    <t>Ismail Bastomi</t>
  </si>
  <si>
    <t>Management of intertrochanter fracture in Type C Hospital</t>
  </si>
  <si>
    <t>Pain intervention around hip &amp; knee</t>
  </si>
  <si>
    <t>22 - 27 AUGUST 2022</t>
  </si>
  <si>
    <t>BALI INTERNATIONAL CONVENTION CENTER</t>
  </si>
  <si>
    <t>Impact of spinopelvic mobility</t>
  </si>
  <si>
    <t>Apisit Patamarat</t>
  </si>
  <si>
    <t>THR in severe hip dysplasia</t>
  </si>
  <si>
    <t>Azhar Mahmood Merican</t>
  </si>
  <si>
    <t>Revision THA for recurrent dislocations</t>
  </si>
  <si>
    <t>WORKSHOP PELVIC &amp; ACETABULUM</t>
  </si>
  <si>
    <t>Opening speech</t>
  </si>
  <si>
    <t>Posterior Wall fracture</t>
  </si>
  <si>
    <t>Reduction techniqe using ball spike pusher</t>
  </si>
  <si>
    <t>4 step plate bending technique</t>
  </si>
  <si>
    <t>Screw Safe zones</t>
  </si>
  <si>
    <t>Spring plate vs screw location</t>
  </si>
  <si>
    <t>Transverse/T-type fixation</t>
  </si>
  <si>
    <t>Farabeuf reduction technique</t>
  </si>
  <si>
    <t>Antegrade screw fixation (posterior approach only)</t>
  </si>
  <si>
    <t>C arm position for antegrade screw</t>
  </si>
  <si>
    <t>Posterior tension band plate</t>
  </si>
  <si>
    <t>Photo Session</t>
  </si>
  <si>
    <t>Break, Pray and Lunch</t>
  </si>
  <si>
    <t>Preparation for Cadaveric Workshop</t>
  </si>
  <si>
    <t>Cadaveric Workshop</t>
  </si>
  <si>
    <t>Faculty and Participant</t>
  </si>
  <si>
    <t>Kocher-langenbeck Approach</t>
  </si>
  <si>
    <t>Posterior Midline Approach</t>
  </si>
  <si>
    <t>Table 1</t>
  </si>
  <si>
    <t>Table 2</t>
  </si>
  <si>
    <t>Table 3</t>
  </si>
  <si>
    <t>Table 4</t>
  </si>
  <si>
    <t>GROUP A:  Cadaveric PCL reconstruction (All inside technique)</t>
  </si>
  <si>
    <t>GROUP B:  Cadaveric PCL reconstruction (All inside technique)</t>
  </si>
  <si>
    <t>GROUP B:  Saw Bone and Case discussions</t>
  </si>
  <si>
    <t>Saw Bone</t>
  </si>
  <si>
    <t>Case Discussion</t>
  </si>
  <si>
    <t>Lunch Break &amp; Prayer</t>
  </si>
  <si>
    <t>GROUP A:  Saw Bone and Case discussions</t>
  </si>
  <si>
    <t>Post hands on discussions</t>
  </si>
  <si>
    <t>All Instructors &amp; Participants</t>
  </si>
  <si>
    <t>ACL RECONSTRUCTION - ALL INSIDE TECHNIQUE</t>
  </si>
  <si>
    <t>Re-Registration &amp; Preparation</t>
  </si>
  <si>
    <t>Coffee Break&amp; Group Preparation</t>
  </si>
  <si>
    <t>Coffee Break</t>
  </si>
  <si>
    <t>Registration</t>
  </si>
  <si>
    <t>Opening Speech</t>
  </si>
  <si>
    <t>Preservation mechanobiology approach for hip and knee OA : preservation surgery, combined with MSCs, Secretome or Exosome</t>
  </si>
  <si>
    <t>Treatment of acute ACL, PCL, MCL, and PLC injuries:  graft selection</t>
  </si>
  <si>
    <t>My preferred surgical approach in complex acetabulum fracture treatment</t>
  </si>
  <si>
    <t>I Wayan Suryanto Dusak</t>
  </si>
  <si>
    <t>Clinical outcomes ACLR double bundle vs ACLR single bundle with ALL</t>
  </si>
  <si>
    <t>Meniscal Root Tear: is it difficult to diagnose?</t>
  </si>
  <si>
    <t>Young adult OA: preserve or replace?</t>
  </si>
  <si>
    <t>Nanang Hari Wibowo</t>
  </si>
  <si>
    <t>Aree Tanavalee</t>
  </si>
  <si>
    <t>Monoblock vs modular tapered fluted stem in revision THA: What is the better choice?</t>
  </si>
  <si>
    <t>PCL all inside technique</t>
  </si>
  <si>
    <t>Secretome in knee: where can we go next?</t>
  </si>
  <si>
    <t>APAS, APKS, ASIA Presidential Guest Speaker</t>
  </si>
  <si>
    <t>APAS, APKS, ASIA President - Welcome</t>
  </si>
  <si>
    <t>IDI President</t>
  </si>
  <si>
    <t>Minimally-invasive combined anterior and anterolateral stabilization of the knee using hamstrings tendons and adjustable-loop suspensory fixaion device. Surgical technique </t>
  </si>
  <si>
    <t>Management of Periprosthetic Fractures Around the TKA</t>
  </si>
  <si>
    <t>Host: Nicolaas C. Budhiparama</t>
  </si>
  <si>
    <t xml:space="preserve">Scientific Chairman's Guest Speaker </t>
  </si>
  <si>
    <t>CPAK the four letter word that will improve TKA outcomes</t>
  </si>
  <si>
    <t>Dual mobility for THA: a durable game changer or the next cause of concern ?</t>
  </si>
  <si>
    <t>Complex primary and revision knee replacements</t>
  </si>
  <si>
    <t>Panel of experts case discussions: Revision Hip arthroplasty</t>
  </si>
  <si>
    <t>Ross Crawford, Rajeev Sharma, Mojieb Manzary, Carsten Perka, Rob nelissen, Vijay Bose, Dicky Mulyadi, Claudia Di Bella, Bill Walter, Sureshan Sivanathan</t>
  </si>
  <si>
    <t>Outstanding Partial Knee Outcomes are Achievable Without Robotic Assistance - Training should be the priority</t>
  </si>
  <si>
    <t>Nam anh (all inside)
Robin Novriansyah (double bundle)
R. Smiegelski (anatomic)</t>
  </si>
  <si>
    <t>NUSANTARA</t>
  </si>
  <si>
    <t>Smith &amp; Nephew</t>
  </si>
  <si>
    <t xml:space="preserve">    22 - 27 AUGUST 2022</t>
  </si>
  <si>
    <t xml:space="preserve">    BALI INTERNATIONAL CONVENTION CENTER</t>
  </si>
  <si>
    <t>E-POSTER</t>
  </si>
  <si>
    <t>PCL RECONSTRUCTION - ALL INSIDE TECHNIQUE</t>
  </si>
  <si>
    <t>Muhammad Ihsan</t>
  </si>
  <si>
    <t>Opening Speech by Course Director</t>
  </si>
  <si>
    <t>Herry Santosa</t>
  </si>
  <si>
    <t>Step by Step ACL , PCL reconstruction Technique Review and Discussion</t>
  </si>
  <si>
    <t>Supported by Ormed</t>
  </si>
  <si>
    <t>Masri Sihombing</t>
  </si>
  <si>
    <t>Subhan Thaib</t>
  </si>
  <si>
    <t>Ginanjar Budhi Prathama</t>
  </si>
  <si>
    <t>Coffee Break and group preparations</t>
  </si>
  <si>
    <t>Symphysis plating</t>
  </si>
  <si>
    <t>Anterior column + quadrilateral buttress</t>
  </si>
  <si>
    <t>SI-joint plating</t>
  </si>
  <si>
    <t>Asep Santoso
Ludwig Andre Pontoh</t>
  </si>
  <si>
    <t>Jifaldi Afrian Maharaja Dinda Sedar</t>
  </si>
  <si>
    <t>Lunch Break &amp; Prayer and Group Preparation</t>
  </si>
  <si>
    <t xml:space="preserve">Mohammad Triadi Wijaya </t>
  </si>
  <si>
    <t>CLOSING DAY 1</t>
  </si>
  <si>
    <t>Course Director</t>
  </si>
  <si>
    <t>4 table – 4 participant – 2 instructors</t>
  </si>
  <si>
    <t xml:space="preserve">Supported by </t>
  </si>
  <si>
    <t>Instrument dr. MCH</t>
  </si>
  <si>
    <t>Basic set cadaver Surabaya</t>
  </si>
  <si>
    <t xml:space="preserve">Anterior Intrapelvic Approach </t>
  </si>
  <si>
    <t>(Modified Stoppa Approach)</t>
  </si>
  <si>
    <t>Ilioinguinal Approach</t>
  </si>
  <si>
    <t>APKS</t>
  </si>
  <si>
    <t>ORGANIZATION MEETING</t>
  </si>
  <si>
    <t>CLOSING DAY 2</t>
  </si>
  <si>
    <t>APAS</t>
  </si>
  <si>
    <t>Photo Session &amp; Closing Day 2</t>
  </si>
  <si>
    <t>IHKS</t>
  </si>
  <si>
    <t>Sholahuddin Rhatomy  
Ludwig Andre Pontoh</t>
  </si>
  <si>
    <t>Host: Mohammad Zaim Chilmi</t>
  </si>
  <si>
    <t>Respati Suryanto Drajat</t>
  </si>
  <si>
    <t>Thorsten Gehrke
Asep Santoso</t>
  </si>
  <si>
    <t>Ricky Edwin Pandapotan Hutapea</t>
  </si>
  <si>
    <t>Daniel Berry
Jachja Achmad</t>
  </si>
  <si>
    <r>
      <t xml:space="preserve">NUSANTARA 1 -  </t>
    </r>
    <r>
      <rPr>
        <b/>
        <sz val="15"/>
        <color rgb="FFFF9933"/>
        <rFont val="Cambria"/>
        <family val="1"/>
      </rPr>
      <t>ARTHROPLASTY</t>
    </r>
  </si>
  <si>
    <r>
      <t xml:space="preserve">NUSANTARA 2 -  </t>
    </r>
    <r>
      <rPr>
        <b/>
        <sz val="15"/>
        <color rgb="FFFF9933"/>
        <rFont val="Cambria"/>
        <family val="1"/>
      </rPr>
      <t>TRAUMA &amp; SPORT</t>
    </r>
  </si>
  <si>
    <r>
      <t xml:space="preserve">Symposium:  </t>
    </r>
    <r>
      <rPr>
        <b/>
        <sz val="14"/>
        <color rgb="FFC00000"/>
        <rFont val="Cambria"/>
        <family val="1"/>
      </rPr>
      <t>Periprosthethic Joint Infections</t>
    </r>
    <r>
      <rPr>
        <b/>
        <sz val="14"/>
        <color theme="1"/>
        <rFont val="Cambria"/>
        <family val="1"/>
      </rPr>
      <t xml:space="preserve"> -  (9 min presentations)</t>
    </r>
  </si>
  <si>
    <r>
      <t xml:space="preserve">Symposium:  </t>
    </r>
    <r>
      <rPr>
        <b/>
        <sz val="14"/>
        <color rgb="FFC00000"/>
        <rFont val="Cambria"/>
        <family val="1"/>
      </rPr>
      <t>Instructional Lectures</t>
    </r>
  </si>
  <si>
    <r>
      <t xml:space="preserve">Symposia:   </t>
    </r>
    <r>
      <rPr>
        <b/>
        <sz val="14"/>
        <color rgb="FFC00000"/>
        <rFont val="Cambria"/>
        <family val="1"/>
      </rPr>
      <t>Neglected &amp; Complex Cases</t>
    </r>
  </si>
  <si>
    <r>
      <t xml:space="preserve">DEPARTMENT OF FORENSIC UDAYANA UNIVERSITY MEDICAL SCHOOL |  </t>
    </r>
    <r>
      <rPr>
        <b/>
        <sz val="14"/>
        <color rgb="FFFF9933"/>
        <rFont val="Cambria"/>
        <family val="1"/>
      </rPr>
      <t>SANGLAH HOSPITAL</t>
    </r>
  </si>
  <si>
    <r>
      <t xml:space="preserve">ANATOMY DEPARTMENT FACULTY OF MEDICINE |  </t>
    </r>
    <r>
      <rPr>
        <b/>
        <sz val="14"/>
        <color rgb="FFFF6600"/>
        <rFont val="Cambria"/>
        <family val="1"/>
      </rPr>
      <t>UDAYANA UNIVERSITY</t>
    </r>
  </si>
  <si>
    <r>
      <t xml:space="preserve">JAKARTA A  &amp;  JAKARTA B  |  </t>
    </r>
    <r>
      <rPr>
        <b/>
        <sz val="14"/>
        <color rgb="FFFF860D"/>
        <rFont val="Cambria"/>
        <family val="1"/>
      </rPr>
      <t>BICC</t>
    </r>
  </si>
  <si>
    <r>
      <t xml:space="preserve">TBA |  </t>
    </r>
    <r>
      <rPr>
        <b/>
        <sz val="14"/>
        <color rgb="FFFF9933"/>
        <rFont val="Cambria"/>
        <family val="1"/>
      </rPr>
      <t>ORGANIZATION METTING</t>
    </r>
  </si>
  <si>
    <r>
      <t xml:space="preserve">ANATOMY DEPARTMENT FACULTY OF MEDICINE |  </t>
    </r>
    <r>
      <rPr>
        <b/>
        <sz val="12"/>
        <color rgb="FFFF9933"/>
        <rFont val="Cambria"/>
        <family val="1"/>
      </rPr>
      <t>UDAYANA UNIVERSITY</t>
    </r>
  </si>
  <si>
    <r>
      <t>Saw Bone Workshop</t>
    </r>
    <r>
      <rPr>
        <i/>
        <sz val="12"/>
        <color theme="1"/>
        <rFont val="Cambria"/>
        <family val="1"/>
      </rPr>
      <t xml:space="preserve">  </t>
    </r>
  </si>
  <si>
    <r>
      <t xml:space="preserve">JAKARTA A  &amp;  JAKARTA B  |  </t>
    </r>
    <r>
      <rPr>
        <b/>
        <sz val="12"/>
        <color rgb="FFFF860D"/>
        <rFont val="Cambria"/>
        <family val="1"/>
      </rPr>
      <t>BICC</t>
    </r>
  </si>
  <si>
    <r>
      <t xml:space="preserve">Primary Knee Symposium 1:   </t>
    </r>
    <r>
      <rPr>
        <b/>
        <sz val="14"/>
        <color rgb="FFC00000"/>
        <rFont val="Cambria"/>
        <family val="1"/>
      </rPr>
      <t>Dealing with Deformity</t>
    </r>
    <r>
      <rPr>
        <b/>
        <sz val="12"/>
        <color theme="1"/>
        <rFont val="Cambria"/>
        <family val="1"/>
      </rPr>
      <t xml:space="preserve"> (7 min presentations)</t>
    </r>
  </si>
  <si>
    <r>
      <t xml:space="preserve">Primary Hip Symposium 1:  </t>
    </r>
    <r>
      <rPr>
        <b/>
        <sz val="14"/>
        <color rgb="FFC00000"/>
        <rFont val="Cambria"/>
        <family val="1"/>
      </rPr>
      <t xml:space="preserve"> Getting The Basics Right</t>
    </r>
    <r>
      <rPr>
        <b/>
        <sz val="14"/>
        <color theme="1"/>
        <rFont val="Cambria"/>
        <family val="1"/>
      </rPr>
      <t xml:space="preserve">  </t>
    </r>
    <r>
      <rPr>
        <b/>
        <sz val="12"/>
        <color theme="1"/>
        <rFont val="Cambria"/>
        <family val="1"/>
      </rPr>
      <t>(7 min presentations)</t>
    </r>
  </si>
  <si>
    <r>
      <t xml:space="preserve">Symposium Sport 1:    </t>
    </r>
    <r>
      <rPr>
        <b/>
        <sz val="14"/>
        <color rgb="FFC00000"/>
        <rFont val="Cambria"/>
        <family val="1"/>
      </rPr>
      <t>ACL Concept &amp; Technique</t>
    </r>
    <r>
      <rPr>
        <b/>
        <sz val="14"/>
        <color theme="1"/>
        <rFont val="Cambria"/>
        <family val="1"/>
      </rPr>
      <t xml:space="preserve"> </t>
    </r>
    <r>
      <rPr>
        <b/>
        <sz val="12"/>
        <color theme="1"/>
        <rFont val="Cambria"/>
        <family val="1"/>
      </rPr>
      <t>(10 min presentations)</t>
    </r>
  </si>
  <si>
    <r>
      <t xml:space="preserve">Nobuo Adachi </t>
    </r>
    <r>
      <rPr>
        <b/>
        <sz val="12"/>
        <color rgb="FFFF0000"/>
        <rFont val="Cambria"/>
        <family val="1"/>
      </rPr>
      <t>(ONLINE)</t>
    </r>
  </si>
  <si>
    <r>
      <t xml:space="preserve">Chun Hoi Yan </t>
    </r>
    <r>
      <rPr>
        <b/>
        <sz val="12"/>
        <color rgb="FFFF0000"/>
        <rFont val="Cambria"/>
        <family val="1"/>
      </rPr>
      <t>(ONLINE)</t>
    </r>
  </si>
  <si>
    <r>
      <t xml:space="preserve">Primary Knee Symposium 2:   </t>
    </r>
    <r>
      <rPr>
        <b/>
        <sz val="14"/>
        <color rgb="FFC00000"/>
        <rFont val="Cambria"/>
        <family val="1"/>
      </rPr>
      <t>Monocompartment Disease</t>
    </r>
    <r>
      <rPr>
        <b/>
        <sz val="14"/>
        <color theme="1"/>
        <rFont val="Cambria"/>
        <family val="1"/>
      </rPr>
      <t xml:space="preserve">  (8 min presentations)</t>
    </r>
  </si>
  <si>
    <r>
      <t xml:space="preserve">Primary Hip Symposium 2:   </t>
    </r>
    <r>
      <rPr>
        <b/>
        <sz val="14"/>
        <color rgb="FFC00000"/>
        <rFont val="Cambria"/>
        <family val="1"/>
      </rPr>
      <t>Fixation and Articulation</t>
    </r>
    <r>
      <rPr>
        <b/>
        <sz val="14"/>
        <color theme="1"/>
        <rFont val="Cambria"/>
        <family val="1"/>
      </rPr>
      <t xml:space="preserve"> (7 min presentations)</t>
    </r>
  </si>
  <si>
    <r>
      <t xml:space="preserve">Primary Knee Symposium 3:  </t>
    </r>
    <r>
      <rPr>
        <b/>
        <sz val="14"/>
        <color rgb="FFC00000"/>
        <rFont val="Cambria"/>
        <family val="1"/>
      </rPr>
      <t xml:space="preserve"> Let's Talk Alignment</t>
    </r>
    <r>
      <rPr>
        <b/>
        <sz val="14"/>
        <color theme="1"/>
        <rFont val="Cambria"/>
        <family val="1"/>
      </rPr>
      <t xml:space="preserve"> </t>
    </r>
    <r>
      <rPr>
        <b/>
        <sz val="12"/>
        <color theme="1"/>
        <rFont val="Cambria"/>
        <family val="1"/>
      </rPr>
      <t>(7 min presentaions)</t>
    </r>
  </si>
  <si>
    <r>
      <t>Joao Espegueira Mendes</t>
    </r>
    <r>
      <rPr>
        <sz val="12"/>
        <color rgb="FFFF0000"/>
        <rFont val="Cambria"/>
        <family val="1"/>
      </rPr>
      <t xml:space="preserve"> </t>
    </r>
    <r>
      <rPr>
        <b/>
        <sz val="12"/>
        <color rgb="FFFF0000"/>
        <rFont val="Cambria"/>
        <family val="1"/>
      </rPr>
      <t>(ONLINE)</t>
    </r>
  </si>
  <si>
    <r>
      <t xml:space="preserve">Primary Hip Symposium 3:  </t>
    </r>
    <r>
      <rPr>
        <b/>
        <sz val="14"/>
        <color rgb="FFC00000"/>
        <rFont val="Cambria"/>
        <family val="1"/>
      </rPr>
      <t>Spinopelvic Relations and Balance</t>
    </r>
    <r>
      <rPr>
        <b/>
        <sz val="14"/>
        <color theme="1"/>
        <rFont val="Cambria"/>
        <family val="1"/>
      </rPr>
      <t xml:space="preserve"> </t>
    </r>
    <r>
      <rPr>
        <b/>
        <sz val="12"/>
        <color theme="1"/>
        <rFont val="Cambria"/>
        <family val="1"/>
      </rPr>
      <t>(7 min presentations)</t>
    </r>
  </si>
  <si>
    <r>
      <t xml:space="preserve">Primary Knee Symposium 4:   </t>
    </r>
    <r>
      <rPr>
        <b/>
        <sz val="14"/>
        <color rgb="FFC00000"/>
        <rFont val="Cambria"/>
        <family val="1"/>
      </rPr>
      <t>Technology and Robots</t>
    </r>
    <r>
      <rPr>
        <b/>
        <sz val="14"/>
        <color theme="1"/>
        <rFont val="Cambria"/>
        <family val="1"/>
      </rPr>
      <t xml:space="preserve"> </t>
    </r>
    <r>
      <rPr>
        <b/>
        <sz val="12"/>
        <color theme="1"/>
        <rFont val="Cambria"/>
        <family val="1"/>
      </rPr>
      <t>(7 min presentations)</t>
    </r>
  </si>
  <si>
    <r>
      <t xml:space="preserve">Primary Hip Symposium 4:   </t>
    </r>
    <r>
      <rPr>
        <b/>
        <sz val="14"/>
        <color rgb="FFC00000"/>
        <rFont val="Cambria"/>
        <family val="1"/>
      </rPr>
      <t>Technology and Robots</t>
    </r>
    <r>
      <rPr>
        <b/>
        <sz val="12"/>
        <color theme="1"/>
        <rFont val="Cambria"/>
        <family val="1"/>
      </rPr>
      <t xml:space="preserve"> (7 min presentations)</t>
    </r>
  </si>
  <si>
    <r>
      <t xml:space="preserve">Bruce Tang </t>
    </r>
    <r>
      <rPr>
        <b/>
        <sz val="12"/>
        <color rgb="FFFF0000"/>
        <rFont val="Cambria"/>
        <family val="1"/>
      </rPr>
      <t>(ONLINE)</t>
    </r>
  </si>
  <si>
    <r>
      <t xml:space="preserve">Knee Basic Symposium 1:   --   </t>
    </r>
    <r>
      <rPr>
        <b/>
        <sz val="12"/>
        <color theme="1"/>
        <rFont val="Cambria"/>
        <family val="1"/>
      </rPr>
      <t>(8 min presentations)</t>
    </r>
  </si>
  <si>
    <r>
      <t xml:space="preserve">Revision Hip Symposium 1:   </t>
    </r>
    <r>
      <rPr>
        <b/>
        <sz val="14"/>
        <color rgb="FFC00000"/>
        <rFont val="Cambria"/>
        <family val="1"/>
      </rPr>
      <t>Techniques to Success</t>
    </r>
    <r>
      <rPr>
        <b/>
        <sz val="14"/>
        <color theme="1"/>
        <rFont val="Cambria"/>
        <family val="1"/>
      </rPr>
      <t xml:space="preserve"> (8 min presentations)</t>
    </r>
  </si>
  <si>
    <r>
      <t xml:space="preserve">Symposium:   </t>
    </r>
    <r>
      <rPr>
        <b/>
        <sz val="14"/>
        <color rgb="FFC00000"/>
        <rFont val="Cambria"/>
        <family val="1"/>
      </rPr>
      <t>Bioengineering</t>
    </r>
    <r>
      <rPr>
        <b/>
        <sz val="14"/>
        <color theme="1"/>
        <rFont val="Cambria"/>
        <family val="1"/>
      </rPr>
      <t xml:space="preserve"> </t>
    </r>
    <r>
      <rPr>
        <b/>
        <sz val="12"/>
        <color theme="1"/>
        <rFont val="Cambria"/>
        <family val="1"/>
      </rPr>
      <t>(10 min presentation)</t>
    </r>
  </si>
  <si>
    <r>
      <t xml:space="preserve">Symposium:   </t>
    </r>
    <r>
      <rPr>
        <b/>
        <sz val="14"/>
        <color rgb="FFC00000"/>
        <rFont val="Cambria"/>
        <family val="1"/>
      </rPr>
      <t xml:space="preserve">Hip Arthroscopy &amp; Preservation Surgery </t>
    </r>
    <r>
      <rPr>
        <b/>
        <sz val="12"/>
        <color theme="1"/>
        <rFont val="Cambria"/>
        <family val="1"/>
      </rPr>
      <t>(10 min presentation)</t>
    </r>
  </si>
  <si>
    <r>
      <t xml:space="preserve">Revision Hip Symposium 2:   </t>
    </r>
    <r>
      <rPr>
        <b/>
        <sz val="14"/>
        <color rgb="FFC00000"/>
        <rFont val="Cambria"/>
        <family val="1"/>
      </rPr>
      <t>Dealing with Failed Trauma Fixation</t>
    </r>
    <r>
      <rPr>
        <b/>
        <sz val="14"/>
        <color theme="1"/>
        <rFont val="Cambria"/>
        <family val="1"/>
      </rPr>
      <t xml:space="preserve"> (8 min presentations)</t>
    </r>
  </si>
  <si>
    <r>
      <t xml:space="preserve">Revision Knee Symposium 1:   </t>
    </r>
    <r>
      <rPr>
        <b/>
        <sz val="14"/>
        <color rgb="FFC00000"/>
        <rFont val="Cambria"/>
        <family val="1"/>
      </rPr>
      <t xml:space="preserve"> Extraction and Balancing</t>
    </r>
    <r>
      <rPr>
        <b/>
        <sz val="14"/>
        <color theme="1"/>
        <rFont val="Cambria"/>
        <family val="1"/>
      </rPr>
      <t xml:space="preserve">  (10 min presentations)</t>
    </r>
  </si>
  <si>
    <r>
      <t xml:space="preserve">Symposia:   </t>
    </r>
    <r>
      <rPr>
        <b/>
        <sz val="14"/>
        <color rgb="FFC00000"/>
        <rFont val="Cambria"/>
        <family val="1"/>
      </rPr>
      <t xml:space="preserve">PCL &amp; Meniscus </t>
    </r>
    <r>
      <rPr>
        <b/>
        <sz val="12"/>
        <color theme="1"/>
        <rFont val="Cambria"/>
        <family val="1"/>
      </rPr>
      <t>(10 min presentation)</t>
    </r>
  </si>
  <si>
    <r>
      <t xml:space="preserve">Revision Hip Symposium 3:   </t>
    </r>
    <r>
      <rPr>
        <b/>
        <sz val="14"/>
        <color rgb="FFC00000"/>
        <rFont val="Cambria"/>
        <family val="1"/>
      </rPr>
      <t>Major Reconstruction</t>
    </r>
    <r>
      <rPr>
        <b/>
        <sz val="14"/>
        <color theme="1"/>
        <rFont val="Cambria"/>
        <family val="1"/>
      </rPr>
      <t xml:space="preserve">  (9 min presentations)</t>
    </r>
  </si>
  <si>
    <r>
      <t xml:space="preserve">Symposia:  </t>
    </r>
    <r>
      <rPr>
        <b/>
        <sz val="14"/>
        <color rgb="FFC00000"/>
        <rFont val="Cambria"/>
        <family val="1"/>
      </rPr>
      <t xml:space="preserve">Trauma &amp; Pain Management </t>
    </r>
    <r>
      <rPr>
        <b/>
        <sz val="12"/>
        <color theme="1"/>
        <rFont val="Cambria"/>
        <family val="1"/>
      </rPr>
      <t>(10 min presentation)</t>
    </r>
  </si>
  <si>
    <r>
      <t xml:space="preserve">Revision Knee Symposium 3 : </t>
    </r>
    <r>
      <rPr>
        <b/>
        <sz val="14"/>
        <color rgb="FFC00000"/>
        <rFont val="Cambria"/>
        <family val="1"/>
      </rPr>
      <t>Advanced Planning &amp; Reconstructions</t>
    </r>
    <r>
      <rPr>
        <b/>
        <sz val="14"/>
        <color theme="1"/>
        <rFont val="Cambria"/>
        <family val="1"/>
      </rPr>
      <t xml:space="preserve">  </t>
    </r>
    <r>
      <rPr>
        <b/>
        <sz val="12"/>
        <color theme="1"/>
        <rFont val="Cambria"/>
        <family val="1"/>
      </rPr>
      <t>(10 min presentations</t>
    </r>
    <r>
      <rPr>
        <b/>
        <sz val="14"/>
        <color theme="1"/>
        <rFont val="Cambria"/>
        <family val="1"/>
      </rPr>
      <t>)</t>
    </r>
  </si>
  <si>
    <t>Muhammad Hidayat Siregar</t>
  </si>
  <si>
    <t>Ivan Mac Theda</t>
  </si>
  <si>
    <r>
      <t xml:space="preserve">NUSANTARA 1 - </t>
    </r>
    <r>
      <rPr>
        <b/>
        <sz val="15"/>
        <color rgb="FFFF9933"/>
        <rFont val="Cambria"/>
        <family val="1"/>
      </rPr>
      <t>KNEE AUDITORIUM</t>
    </r>
  </si>
  <si>
    <t>Arun Mullaji
Kiki Novito</t>
  </si>
  <si>
    <t>Kukuh Dwiputra Hernugrahanto</t>
  </si>
  <si>
    <t>Shahid Noor
Faesal Abdarrab Maodah</t>
  </si>
  <si>
    <t>Parag Sancheti
Jamot Silitonga</t>
  </si>
  <si>
    <t>Chris Dodd
Franky Hartono</t>
  </si>
  <si>
    <t>Karina E.M Besinga</t>
  </si>
  <si>
    <r>
      <t xml:space="preserve">NUSANTARA 2 - </t>
    </r>
    <r>
      <rPr>
        <b/>
        <sz val="15"/>
        <color rgb="FFFF9933"/>
        <rFont val="Cambria"/>
        <family val="1"/>
      </rPr>
      <t>HIP AUDITORIUM</t>
    </r>
  </si>
  <si>
    <t>Simon Coffey
Azeta Arif</t>
  </si>
  <si>
    <t>Claudia Di Bella
Karina E.M Besinga</t>
  </si>
  <si>
    <t>Mojieb Manzary
Luthfi Hidayat</t>
  </si>
  <si>
    <t>Tangkas SMHS Sibarani</t>
  </si>
  <si>
    <t>Aree Tanavalee
Tangkas SMHS Sibarani</t>
  </si>
  <si>
    <t>Vijay Bose
Ismail Hadisoebroto Dilogo</t>
  </si>
  <si>
    <t>Setyagung Budi Santosa</t>
  </si>
  <si>
    <t>Jose Antonio San Juan
Setyagung Budi Santosa</t>
  </si>
  <si>
    <r>
      <t xml:space="preserve">NUSANTARA 3 - </t>
    </r>
    <r>
      <rPr>
        <b/>
        <sz val="15"/>
        <color rgb="FFFF9933"/>
        <rFont val="Cambria"/>
        <family val="1"/>
      </rPr>
      <t>SPORT</t>
    </r>
  </si>
  <si>
    <t>Tang Ha Nam Ahn
Robin Novriansyah</t>
  </si>
  <si>
    <t>David Parker
Asep Santoso</t>
  </si>
  <si>
    <t>Muhammad Andry Usman</t>
  </si>
  <si>
    <t>Fidelis Heru Wicakson</t>
  </si>
  <si>
    <t>David Parker
Edi Mustamsir</t>
  </si>
  <si>
    <t>James Hui
Muhammad Shoifi</t>
  </si>
  <si>
    <t>Yuichi Hoshino
Fajar Mahda</t>
  </si>
  <si>
    <t>Ashok Rajgopal
Mohammad Triadi Wijaya</t>
  </si>
  <si>
    <t>Mahmoud Hafez
Dwikora Novembri Utomo</t>
  </si>
  <si>
    <t>Gabriel Baron
Edi Mustamsir</t>
  </si>
  <si>
    <t>Rajeev Sharma
Andre Yanuar</t>
  </si>
  <si>
    <t>Dermot Collopy
Dicky Mulyadi</t>
  </si>
  <si>
    <t>Rami Sorial
Mohammad Zaim Chilmi</t>
  </si>
  <si>
    <r>
      <t xml:space="preserve">NUSANTARA 3 -  </t>
    </r>
    <r>
      <rPr>
        <b/>
        <sz val="15"/>
        <color rgb="FFFF9933"/>
        <rFont val="Cambria"/>
        <family val="1"/>
      </rPr>
      <t>SPORT, PRESERVATION &amp; BIOENGINEERING</t>
    </r>
  </si>
  <si>
    <t>Gabriel Baron
Noha Roshadiansyah</t>
  </si>
  <si>
    <t>Robert Smiegelski
Kukuh Dwiputra Hernugrahanto</t>
  </si>
  <si>
    <t>Brian Vicky Faridyan</t>
  </si>
  <si>
    <t>David Parker
Erwin Saspraditya</t>
  </si>
  <si>
    <r>
      <t xml:space="preserve">Revision Knee Symposium 2:   </t>
    </r>
    <r>
      <rPr>
        <b/>
        <sz val="14"/>
        <color rgb="FFC00000"/>
        <rFont val="Cambria"/>
        <family val="1"/>
      </rPr>
      <t>Bone Loss Management</t>
    </r>
    <r>
      <rPr>
        <b/>
        <sz val="14"/>
        <color theme="1"/>
        <rFont val="Cambria"/>
        <family val="1"/>
      </rPr>
      <t xml:space="preserve">  </t>
    </r>
    <r>
      <rPr>
        <b/>
        <sz val="12"/>
        <color theme="1"/>
        <rFont val="Cambria"/>
        <family val="1"/>
      </rPr>
      <t>(9 min presentations)</t>
    </r>
  </si>
  <si>
    <t>Tuesday, August 23, 2022</t>
  </si>
  <si>
    <t>Maria Anastasia</t>
  </si>
  <si>
    <t>Rolandi Indra Pramukti</t>
  </si>
  <si>
    <t>Kalaivanan Kanniyan</t>
  </si>
  <si>
    <t>Dheasitta Andini Putri</t>
  </si>
  <si>
    <t>Short and Mid Term Clinical Outcomes of Direct Lateral versus Posterior Approach in Hip Arthroplasty</t>
  </si>
  <si>
    <t>Maria Florencia Deslivia</t>
  </si>
  <si>
    <t>Auliya Akbar</t>
  </si>
  <si>
    <t>Arthroplasty in Femoral Neck Fractures in Young Adults: A Systematic Review</t>
  </si>
  <si>
    <t>William Chandra</t>
  </si>
  <si>
    <t>All-Polyethylene Tibial Components: Analysis of Mid Term Outcomes and Complications</t>
  </si>
  <si>
    <t>Julius Albert Sugianto</t>
  </si>
  <si>
    <t>Total Hip Arthroplasty in Adult Developmental Dysplasia of the Hip: A Comprehensive Preoperative Planning Serves Good Outcome</t>
  </si>
  <si>
    <t>Grace Juniaty</t>
  </si>
  <si>
    <t>Charmaine Blanche C. Badilles</t>
  </si>
  <si>
    <t>Taha Ahmed</t>
  </si>
  <si>
    <t>Brad Atkinson</t>
  </si>
  <si>
    <t>Hari P. Bezwada</t>
  </si>
  <si>
    <t>Management of Periprosthetic Joint Infection Following Total Joint Arthroplasty: Experience From a New Zealand Rural Centre</t>
  </si>
  <si>
    <t>Scott Bolam</t>
  </si>
  <si>
    <t>Charles Andrew Chu-Santos</t>
  </si>
  <si>
    <t>Three-Dimensional CT-Based Limb Length Evaluation is Highly Dependent on Anatomical Landmark Selection and Pelvic Asymmetry</t>
  </si>
  <si>
    <t>Professional Reintegration after Pelvic and Acetabular Trauma</t>
  </si>
  <si>
    <t>Usman Nazir Gill</t>
  </si>
  <si>
    <t>The Role of Virtual Clinic in Post-Operative Total Knee Replacement Surgery Follow-up During Covid-19 Pandemic</t>
  </si>
  <si>
    <t>Improved Accuracy in Unicondylar Knee Arthroplasty Component Placement with Semi-Autonomous Robotic Systems: A Single Centre Study</t>
  </si>
  <si>
    <t>The Combined Hip Procedure: Open Reduction Internal Fixation Combined with Total Hip Arthroplasty for the Management of Severe Acetabular Fractures in Elderly</t>
  </si>
  <si>
    <t>Mobile App Based Pilot Project for Achieving 3D Balancing in Total Hip Arthroplasty Using Digital Inclinometer and Coaxial Stitch Technique, Di-CAST</t>
  </si>
  <si>
    <t>Biologic Cement Barrier Using Amniotic Membrane in Bony Defect Management During Revision Total Knee Arthroplasty</t>
  </si>
  <si>
    <t>Does Mid-Flexion Instability Post Total Knee Arthroplasty Occur? Cadaveric Studies Say Yes: A Systematic Review</t>
  </si>
  <si>
    <t>Feasibility of Same-Day Discharge Joint Replacement: An Australian Pilot Study</t>
  </si>
  <si>
    <t>OPIATE - Opiate Prescribing In Arthroplasty: Temporal Evaluation</t>
  </si>
  <si>
    <t>Avascular Necrosis of Both Femoral Heads, Right Distal Femur, and Proximal Tibia Secondary to Hughes syndrome: A Case Report</t>
  </si>
  <si>
    <t xml:space="preserve">Limb Sparing Megaprosthesis Knee for Pathological Fracture Proximal Tibia </t>
  </si>
  <si>
    <t>Peri-Prosthetic Fracture Following Direct Anterior Approach to Hip Arthroplasty</t>
  </si>
  <si>
    <t>Total Hip Arthroplasty for Tuberculosis Arthritis of The Hip:  A Case Series</t>
  </si>
  <si>
    <t>The Cost Effectiveness of Robotic Arm-Assisted Unicompartmental versus Conventional Total Knee Arthroplasty</t>
  </si>
  <si>
    <t>Abdul Majid Dabboussi</t>
  </si>
  <si>
    <t>Muhammad Zoha Farooq</t>
  </si>
  <si>
    <t>Short Stay Joint Replacement Surgery: A Pilot Australian Study. A Prospective Case Controlled Study</t>
  </si>
  <si>
    <t>Are Leukocyte Esterase (LE) Strip and Alpha-Defensin Kit Reliable Enough to Diagnose Peri-Prosthetic Joint Infection, Intra-Operatively?</t>
  </si>
  <si>
    <t>Management of Early and Late Presenting Tibial Stress Fracture with Advance OA Knee - A Dilemma Among Arthroplasty Surgeons in Developing Countries</t>
  </si>
  <si>
    <t>Nitin Bansal</t>
  </si>
  <si>
    <t xml:space="preserve">Combined Intra-Articular And Intravenous Tranexamic Acid Vs Intravenous Tranexemic Acid In Total Knee Arthroplasty- A Randomised Comparative Study </t>
  </si>
  <si>
    <t>Analysis of Achievement of Radiological Parameters in Uncemented Total Hip Replacement- A Retrospective Cohort Study</t>
  </si>
  <si>
    <t>High Tibial Osteotomy versus Unicompartmental Knee Arthroplasty for Unicompartmental Knee Osteoarthritis: A Systematic Review and Meta-Analysis</t>
  </si>
  <si>
    <t>Faseeh Zaidi</t>
  </si>
  <si>
    <t xml:space="preserve">Praveen Govardhan </t>
  </si>
  <si>
    <t>Mayank Gupta</t>
  </si>
  <si>
    <t>Saurabh Gupta</t>
  </si>
  <si>
    <t>Nikhil Jain</t>
  </si>
  <si>
    <t>Jampuram Sethumadhava Varma</t>
  </si>
  <si>
    <t>K. Kanagasarathy</t>
  </si>
  <si>
    <t>Anup Khare</t>
  </si>
  <si>
    <t>Sanjiv Kumar</t>
  </si>
  <si>
    <t>Narendra Singh Kushwaha</t>
  </si>
  <si>
    <t>Usman Mahmood</t>
  </si>
  <si>
    <t>Julius G. Pallera</t>
  </si>
  <si>
    <t>Utkarsh Pawar</t>
  </si>
  <si>
    <t>Nanchappan Selvanathan</t>
  </si>
  <si>
    <t xml:space="preserve">Ishith Seth </t>
  </si>
  <si>
    <t>Bill Walter</t>
  </si>
  <si>
    <t>Saifullah Soomro</t>
  </si>
  <si>
    <t>Vikas Verma</t>
  </si>
  <si>
    <t>David Kirwan</t>
  </si>
  <si>
    <t>Serum D-Dimer: A Forgotten Marker in Lower Limb Arthroplasties</t>
  </si>
  <si>
    <t>Retain or Remove - Revision Hip Arthroplasty in Cases with Intrapelvic Migration of The Acetabular Component Minimum 2 Year Outcome and an Algorithm Based Approach</t>
  </si>
  <si>
    <t>Hemi-Replacement Arthroplasty with Bipolar Versus Fixation for Complex Intertrochantric Fractures In Elderly – An Experience From Central India</t>
  </si>
  <si>
    <t>Surgical Technique and Outcomes of Uncemented THR Using HA Coated Stems in Fused and Deformed Hips Due to Ankylosing Spondylitis</t>
  </si>
  <si>
    <t>Outcome of Total Knee Arthroplasty in Patients with Secondary Osteoarthritis Resulting from Extensive Synovial Chondromatosis of The Knee</t>
  </si>
  <si>
    <t>Challenges in Complex Primary Hip - What's The Better Way Out</t>
  </si>
  <si>
    <t xml:space="preserve">Outcome of Total Hip Arthroplasty in Tubercular Hip Arthritis: A Prospective Study </t>
  </si>
  <si>
    <t>Automated 3D Preoperative Planning Can Assist Surgeons in Restoring Native Hip Joint Biomechanics</t>
  </si>
  <si>
    <t>Two Stages Revision Total Knee Arthroplasty for Prosthetic Joint Infection, Our Midterm Results</t>
  </si>
  <si>
    <t>Cemented THA in a 19 y.o. with a Chronic TB Arthritis of The Hip: A Case Report</t>
  </si>
  <si>
    <t>Case Report: Delayed Sciatic Nerve Palsy and Pseudotumor in THA with Modular Neck Prosthesis</t>
  </si>
  <si>
    <t>Soft Tissue Releases in MA TKA Using Robot Technique with Flexion Gap Balancing</t>
  </si>
  <si>
    <t>Trochlear Recreation Impacts Patient Outcomes Two Years Following Total Knee Arthroplasty</t>
  </si>
  <si>
    <t>Short-term Patient-Reported Outcomes Following Total Hip Replacement Surgery in Tertiary Care Hospital of Small City of Pakistan, Where Arthroplasty Services Have Been Started Recently</t>
  </si>
  <si>
    <t>Role of Proximal Fibular Osteotomy in Medial Joint Osteoarthritis of the Knee: A One Year Follow-up Study</t>
  </si>
  <si>
    <t>Remote Evaluation of Post-Operative Outcomes Using Wearable Sensors Comparing Robotic-Assisted and Conventional Knee Arthroplasty</t>
  </si>
  <si>
    <t>THR Impingement, Instability &amp; Revision:  Analysis and Novel Component Design</t>
  </si>
  <si>
    <t>Comparison of Length of Hospital Stay, Postoperative Pain Level, and Patient's Satisfaction Between Enhanced Recovery After Surgery &amp; Conventional Protocols in Unilateral Primary THR: A Small Retrospective Cohort Study</t>
  </si>
  <si>
    <r>
      <t xml:space="preserve">NUSANTARA | </t>
    </r>
    <r>
      <rPr>
        <b/>
        <sz val="14"/>
        <color theme="5"/>
        <rFont val="Cambria"/>
        <family val="1"/>
      </rPr>
      <t>BICC</t>
    </r>
  </si>
  <si>
    <t>PODIUM PRESENTATION (NON-ARTHROPLASTY)</t>
  </si>
  <si>
    <t>PODIUM PRESENTATION (ARTHROPLASTY)</t>
  </si>
  <si>
    <t>The Role of Lateral Retinacular Release in Preventing Patellofemoral Malalignment in Double-Bundle ACL Reconstruction: A Randomized Controlled Trial</t>
  </si>
  <si>
    <t>Arpit Singh</t>
  </si>
  <si>
    <t>Jessica Fiolin</t>
  </si>
  <si>
    <t>Febyan</t>
  </si>
  <si>
    <t>Kurniawan Silalahi</t>
  </si>
  <si>
    <t>Denny Adriansyah</t>
  </si>
  <si>
    <t>Abdul Waris Imran</t>
  </si>
  <si>
    <t>Dwiyanto Oktavia</t>
  </si>
  <si>
    <t>Ilham Pratamanugroho</t>
  </si>
  <si>
    <t>Aryc Oktarian Jaya</t>
  </si>
  <si>
    <t>Clinical Outcomes of Quadriceps Tendon Graft in ACL Reconstruction</t>
  </si>
  <si>
    <t>Moh. Ammar Aslam</t>
  </si>
  <si>
    <t>Diagnostic Accuracy of Lever Sign Test in Acute and Chronic ACL Injuries</t>
  </si>
  <si>
    <t>Outcome of Acetabulum Fractures Treated Through Kocher-Langenbeck Approach</t>
  </si>
  <si>
    <t>Outcome of Biplanar Opening Wedge High Tibial Osteotomy: A Case Series of 2 Year Follow Up</t>
  </si>
  <si>
    <t>Intra-Articular Hyaluronic Acid: Advantage or Disadvantage for The Management of Osteoarthritis of The Knee: Systematic Review and Meta-Analysis</t>
  </si>
  <si>
    <t>Arthroscopic Reduction and Internal Fixation of Tibial Eminence Avulsion Fracture with Depression of Tibial Plateau Involvement: Our Experience with Modified Combined Technique</t>
  </si>
  <si>
    <t>Characteristics of Patellofemoral Measurement in Indonesian Population Using Magnetic Resonance Imaging</t>
  </si>
  <si>
    <t>The Effect of Mesenchymal Stem Cells from Synovial Membrane in Grade IV Osteoarthritis Knee Joint Patients on Knee Joint Cartilage</t>
  </si>
  <si>
    <t>Comparison of 3 Femoral Direct Fixation Method: Interference Screw, Cortical Button &amp; Cross Pins for Hamstring Autograft in Primary ACL Reconstruction: An Update Systematic Review &amp; Meta Analysis</t>
  </si>
  <si>
    <t>The Pain and Functional Efficacy of Polydeoxyribonucleotide for Knee Osteoarthritis: A Systematic Review and Meta Analysis of Randomized Controlled Trials</t>
  </si>
  <si>
    <t>Femoral Acetabular Impingement Combined Type Treated with Hip Arthroscopy: Debridement, Cam and Pincher Resection Procedure</t>
  </si>
  <si>
    <t>A Rare Case of Pigmented Villonodular Synovitis in Children with Partial Tear of Anterior Cruciate Ligament</t>
  </si>
  <si>
    <t>Patellofemoral Functional Outcome of Gracilis Sparing Compared to Gracilis Sacrificing Anterior Cruciate Ligament Reconstruction</t>
  </si>
  <si>
    <t>JUDGES</t>
  </si>
  <si>
    <r>
      <t xml:space="preserve">MEDAN ROOM | </t>
    </r>
    <r>
      <rPr>
        <b/>
        <sz val="14"/>
        <color theme="5"/>
        <rFont val="Cambria"/>
        <family val="1"/>
      </rPr>
      <t>BICC</t>
    </r>
  </si>
  <si>
    <t>Stefan Andhika</t>
  </si>
  <si>
    <t>Broto Suwadji</t>
  </si>
  <si>
    <t>Murian Syahputra</t>
  </si>
  <si>
    <t>Mohd Ammar Aslam</t>
  </si>
  <si>
    <t>A Case Series: Periprosthetic Femoral Fracture in Medan</t>
  </si>
  <si>
    <t>Neglected Bilateral Asymmetric Traumatic Hip Dislocation with Ankylosing Hip Joints: A Case Report</t>
  </si>
  <si>
    <t>Epidemiology of Primary Knee Replacement in St. Carolus Hospital from 2016-2020: A Descriptive Study</t>
  </si>
  <si>
    <t>Do We Need Computer Assistance in TKR? The Surgical Outcome Comparison of Computer-Assisted vs Conventional Total Knee Replacement</t>
  </si>
  <si>
    <t>Minimally Invasive Medial Patellofemoral Ligament Reconstruction in Patellar Dislocation</t>
  </si>
  <si>
    <t>The Comparison of Aspirin and Direct Oral Anticoagulant as Thromboprophylaxis Agent Following Total Knee Replacement</t>
  </si>
  <si>
    <t>Total Knee Replacement Epidemiology In A Single Secondary Hospital Before and After The Covid-19 Pandemic: A Descriptive Comparative Study</t>
  </si>
  <si>
    <t>Effect of Various Parameters on Quadriceps Angle in Adult Indian Population</t>
  </si>
  <si>
    <t>Rush Nail in The Management of Distal One-Third Fibular Fracture in Both Bone Fractured Legs: A Clinical Study</t>
  </si>
  <si>
    <t>Anterior and Posterior Cruciate Ligament Reconstruction with Knee Joint Reposition for The Management of Left Anterior And Posterior Cruciate Ligament Rupture with Knee Joint Dislocation</t>
  </si>
  <si>
    <t>Peri-Prosthetic Knee Joint Infection – A Case Report on “SPY BUG”</t>
  </si>
  <si>
    <t>Clinical Outcomes of Patients Who Underwent Bilateral Hip Arthroplasty - A Retrospective Study of A Single Centre</t>
  </si>
  <si>
    <t>Comparison of Suture Button Fixation and Syndesmotic Screw Fixation in Treatment of  Distal Tibiofibular Syndesmosis Injury: A Meta-analysis Study</t>
  </si>
  <si>
    <t>Functional Outcome and Revision Rate of Proximal Femoral Nail Antirotation (PFNA) versus Dynamic Hip Screw (DHS) for Type A1 Intertrochanteric Femoral Fracture: A Systematic Review and Meta-analysis</t>
  </si>
  <si>
    <t>Comparation of Clinical Outcome for Anterior Cruciate Ligament Reconstruction in Elderly versus Young Adults: A Systematic Review and Meta-analysis</t>
  </si>
  <si>
    <t>Functional Outcomes of Primary Total Hip Arthroplasty between Direct Anterior Approach and Posterior Approach: A Systematic Review and Meta-Analysis</t>
  </si>
  <si>
    <t>A Simple Method To Reduce Leg Length Discrepancy in Hip Arthroplasty</t>
  </si>
  <si>
    <t>Posterior Cruciate Retaining Versus Posterior Stabilized on Total Knee Arthroplasty: A Systematic Review and Meta-analysis</t>
  </si>
  <si>
    <t>Comparison of Fixed-Bearing with Mobile-Bearing Prostheses for Total Knee Arthroplasty: A Systematic Review and Meta-analysis</t>
  </si>
  <si>
    <t>Faisal Fachsan</t>
  </si>
  <si>
    <t>Sebastian Chendra</t>
  </si>
  <si>
    <t>I Made Arya Susila</t>
  </si>
  <si>
    <t>Armansyah Nur Dewantara</t>
  </si>
  <si>
    <t>Jemie Rudyan</t>
  </si>
  <si>
    <t>Joshua Edward Hananto</t>
  </si>
  <si>
    <t>I Gede Mahardika</t>
  </si>
  <si>
    <t>I Made Yudi Mahardika</t>
  </si>
  <si>
    <t>Comparation Treatment Between Total Hip Arthroplasty versus Hemiarthroplasty for Femoral Neck Fracture in Elderly: A Systematic Review and Meta-analysis</t>
  </si>
  <si>
    <t>Comparison of Clinical Outcome Between Peroneus Longus Tendon Autograft versus Hamstring Tendon Autograft for Anterior Cruciate Ligament Reconstruction, Which One is Better?: A Systematic Review and Meta-analysis</t>
  </si>
  <si>
    <t>Monosodium Iodoacetate 4mg Induced Osteoarthritis of the Knee in Oryctologus Conicullus: An Animal Study</t>
  </si>
  <si>
    <t>Early Presentation of Postpartum Pubic Diastasis In A Primiparous Woman</t>
  </si>
  <si>
    <t>Case Series: Treatment of Chronic Prosthetic Joint Infection after Total Knee Arthroplasy with Two-stage Revision</t>
  </si>
  <si>
    <t xml:space="preserve">Clinical Functional and Radiographic Imaging Outcomes of Femoral Head Autograft And Total Hip Arthroplasty Due to Central Fracture Dislocation of The Hip Associated with Fracture of Femoral Neck </t>
  </si>
  <si>
    <t>Harmful Effect of Corticosteroids Injection on Achilles Tendon: A Systematic Review</t>
  </si>
  <si>
    <t>Total Hip Arthroplasty for Ankylosed Hip: A Case Report</t>
  </si>
  <si>
    <t>The Banff Patellar Instability Instrument: Validity and Reliability of an Indonesian Version</t>
  </si>
  <si>
    <t>Simultaneous Distal Femoral Osteotomy and Primary Total Knee Arthroplasty in Patient with Severe Extra-Articular Deformity</t>
  </si>
  <si>
    <t>I Nyoman Yuda Raditya</t>
  </si>
  <si>
    <t>Benedictus Deriano</t>
  </si>
  <si>
    <t>Andini Febriana</t>
  </si>
  <si>
    <t>Francisco Gilbert Timothy</t>
  </si>
  <si>
    <t>Muhammad Bayu Rizaldy</t>
  </si>
  <si>
    <t>Richard Afandi</t>
  </si>
  <si>
    <t>Rashida Sabahat Djatnika</t>
  </si>
  <si>
    <t>R. Rahendra Pratama</t>
  </si>
  <si>
    <t>Heppy Chandra Waskita</t>
  </si>
  <si>
    <t>Febrian Brahmana</t>
  </si>
  <si>
    <t>Total Hip Arthroplasty for Failed Osteosynthesis of Proximal Femoral Fractures: Clinical Outcomes from a Low and Middle Income Country</t>
  </si>
  <si>
    <t>Functional Outcome of Surgically Managed Pelvic Ring Fractures and Acetabular Fractures by Internal Fixaiton In a Tertiary Hospital in The Philippines 2014-2019</t>
  </si>
  <si>
    <t>All-Inside vs Standar Method In Anterior Cruciate Ligament (ACL) Reconstruction: Systematic Review and Meta-analysis</t>
  </si>
  <si>
    <t>Femoral Neck Rotational Osteotomy for Femoral Head Osteonecrosis Ficat Arlet Stage III: A Case Report</t>
  </si>
  <si>
    <t>Femoral Neck Fracture While Using A2FN Fixation: A Rare Case Report</t>
  </si>
  <si>
    <t>The Advantages of Anterior Intrapelvic Approach In Combined Pelvic Ring Injury-Acetabular Fracture Treated by Open Reduction Internal Fixation: Case Reports</t>
  </si>
  <si>
    <t>The Comparison of Knee Injury and Osteoarthritis Outcome Score (KOOS) of The Patients Before and After Undergoing Total Knee Replacement in Klungkung General Hospital, Bali</t>
  </si>
  <si>
    <t>A Safe Surgical Hip Dislocation For Treating Pipkin Fracture: A Case Report</t>
  </si>
  <si>
    <t>Arthroscopic Reduction of Adult Comminuted Tibial Eminence Avulsion with Single Tunnel Pull-through Suture Fixation</t>
  </si>
  <si>
    <t>Devarshi Rastogi</t>
  </si>
  <si>
    <t>Charmaine Badilles</t>
  </si>
  <si>
    <t>Su Djie To Rante</t>
  </si>
  <si>
    <t>Satria Prawira Putra</t>
  </si>
  <si>
    <t>I Gusti Bagus Arie Mahaputra Budiartha</t>
  </si>
  <si>
    <t>Jordan Sugiarto</t>
  </si>
  <si>
    <t>R. Muhammad David Jayanegara</t>
  </si>
  <si>
    <t>Hudaya Nikmatullah</t>
  </si>
  <si>
    <t>R. Moechammad Satrio Nugroho Magetsari</t>
  </si>
  <si>
    <t>Two-Stage Revision Surgery with Rifampicin and Ciprofloxacin Combination for MRSA Periprosthetic Joint Infection in Total Knee Arthroplasty: Case Report</t>
  </si>
  <si>
    <t>Extractive Material from Immature Fruit of Mulberry Tree for the Development of Injections for Arthritis Treatment</t>
  </si>
  <si>
    <t>One Step Total Knee Arthroplasty on Tuberculosis Knee Using Standard Implant</t>
  </si>
  <si>
    <t>Safe Surgical Pelvic Ring Injury in Elderly: A Case Report</t>
  </si>
  <si>
    <t>Proximal Tibial Sliding Osteotomy as an Alternative Solution for Patients with Proximal Tibial Bone Defect After Neglected Tibial Plateau Fractures Undergoing Total Knee Arthroplasty: A Case Report</t>
  </si>
  <si>
    <t>Total Knee Arthroplasty in 2nd and 3rd Degree Valgus Deformity of The Knee Osteoarthritis with Medial Collateral Ligament Insufficiency: A Case Series</t>
  </si>
  <si>
    <t>Arthroscopic Fixation of Chronic Bicruciate Tibial Avulsion Fractures: A Case Report</t>
  </si>
  <si>
    <t>Management of Secondary Osteoarthritis with Proximal Femoral Deformity due to Previous Coxitis Hip: A Case Report</t>
  </si>
  <si>
    <t>Andre Erica Indrawan</t>
  </si>
  <si>
    <t>Dae Hwan Shin</t>
  </si>
  <si>
    <t>Wijaya Johanes Chendra</t>
  </si>
  <si>
    <t>Rudi Hadinata</t>
  </si>
  <si>
    <t>Nyoman Orthi</t>
  </si>
  <si>
    <t>Muhammad Riyadli</t>
  </si>
  <si>
    <t>Aditya Fuad Roby Triangga</t>
  </si>
  <si>
    <t>Dwi Indra Darmawan</t>
  </si>
  <si>
    <t>Glen Purnomo</t>
  </si>
  <si>
    <t>Muhammad Rizal Renaldi</t>
  </si>
  <si>
    <t>Neglected Posterior Hip Dislocation Salvaged with Open Reduction and Development to Secondary Posttraumatic Osteoarthritis, 13 Years Follow Up: A Case Report</t>
  </si>
  <si>
    <t>Insert Change in Anterior Cruciate Ligament Laxity After an Initial Successful Unicompartmental Knee Arthroplasty: A Case Report</t>
  </si>
  <si>
    <t>Lateral Parapatellar Approach with Preservation Infrapatellar Fat Pad in TKA for Severe Valgus Deformity with Flexion Contracture and Patella Subluxation: A Case Report</t>
  </si>
  <si>
    <t>Case Series: Bilateral Hip Avascular Necrosis in Patient Recovering from Covid-19 Infection</t>
  </si>
  <si>
    <t>Effectiveness of Periarticular Cocktail Injection for Pain Control, Improve Knee motion and Reduce Length of Stay after Total Knee Replacement: A Case Series</t>
  </si>
  <si>
    <t>Modified Stoppa Approach for Concomitant Anterior and Posterior Pelvic Ring Fracture: A Case Report</t>
  </si>
  <si>
    <t>Correlation Between Anthropometric Measurements on Diameter of Peroneus Longus Tendon Autograft in Anterior Cruciate Ligament Reconstruction Surgery in Sanglah General Hospital, Bali, Indonesia: A Retrospective Study</t>
  </si>
  <si>
    <t>Culture-Negative Acute Periprosthetic Knee Joint Infection Treated with Debridement, Antibiotics, and Implant Retention (DAIR) Combined with Intra-Articu</t>
  </si>
  <si>
    <t>Persistent Chronic Periprosthetic Joint Infection Treated With Three Stage Revision Hip Arthroplasty</t>
  </si>
  <si>
    <t>Neglected Hip Fracture Dislocation in Young Adult Treated with Total Hip Arthroplasty and Bone Graft</t>
  </si>
  <si>
    <t>Local Morselized Bone Autograft for Misplacement of Acetabular Component Closure with Hip Arthroplasty Revision After 3-Years Screws and Cup Loosening: A Case Report</t>
  </si>
  <si>
    <t>A Unique Case of Anterior Cruciate Ligament Rupture Coexisted with Asymptomatic Tear of Discoid Lateral Meniscus</t>
  </si>
  <si>
    <t>Total Knee Arthroplasty in Severe Valgus Deformity of Knee Osteoarthritis with Non-Constrained Implant: A Case Report</t>
  </si>
  <si>
    <t>Mukharradhi Nanza</t>
  </si>
  <si>
    <t>Patriot Buana Vidayu Putra</t>
  </si>
  <si>
    <t>Arif Wibowo</t>
  </si>
  <si>
    <t>Ida Bagus Anom Krishna Caitanya Caitanya</t>
  </si>
  <si>
    <t>Nico Raga</t>
  </si>
  <si>
    <t>Nurul Ramadian</t>
  </si>
  <si>
    <t>Agus Kresnadi</t>
  </si>
  <si>
    <t>Huda Fajar Arianto</t>
  </si>
  <si>
    <t>Suyenci Limbong</t>
  </si>
  <si>
    <t>Medial Collateral Ligament Injury and Patellar Tendon Rupture after Primary Total Knee Arthroplasty (TKA): A Management Dilemma</t>
  </si>
  <si>
    <t>Open Reduction Internal Fixation Plating of Anterior Ring with Posterior Stabillization and Fixation of Sacroiliac Lumbal with Pedicle Screw: A Case Report</t>
  </si>
  <si>
    <t>Removal of Prosthetic Femoral Stem Fracture of The Left Hip in Revision Total Hip Arthroplasty: A Case Report</t>
  </si>
  <si>
    <t>Estimation  of  Radial  Height  and  Stature  of  Acehnese Student of The Faculty of Developmnet Economy at Malikussaleh University</t>
  </si>
  <si>
    <t>Spinoacetabular Anthropometry Evaluation with Dynamic Hip X-Ray in Osteoarthritis Patient in Hasan Sadikin Hospital Bandung: A Pilot Study</t>
  </si>
  <si>
    <t>Outcome Comparison of Fibular Strut Graft and Hip Arthroplasty in Femoral Neck Fracture: A Cross-Sectional Study</t>
  </si>
  <si>
    <t>Fibular Strut Graft Outcome of Femoral Neck Fracture Patients: A Cross-Sectional Study</t>
  </si>
  <si>
    <t>Clinical Effectiveness and Safety of Aspirin and Other Anticoagulants for Venous Thromboembolism Prophylaxis after Major Orthopedic Surgery: A Systematic Review And Meta-analysis of Randomized Clinical Trials</t>
  </si>
  <si>
    <t>Total Knee Arthroplasty for Severe Flexion Contracture Deformity Related to Tuberculous Infection: A Case Series</t>
  </si>
  <si>
    <t>High Dislocation of The Hip Treated with Subtrochanter Femoral Shortening Osteotomy Fixed with TBW</t>
  </si>
  <si>
    <t>Taufan Adityawardhana</t>
  </si>
  <si>
    <t>Bagus Wibowo Soetojo</t>
  </si>
  <si>
    <t>Rio Aditya</t>
  </si>
  <si>
    <t>Muchtar Ridha</t>
  </si>
  <si>
    <t>Rizwandha Noviar Azmi</t>
  </si>
  <si>
    <t>Dimas Rangga Yudyanda</t>
  </si>
  <si>
    <t>Reyhan Pradnya Pradana</t>
  </si>
  <si>
    <t>Sanditya Fadli</t>
  </si>
  <si>
    <t>Sutan Agung Lumban Tobing</t>
  </si>
  <si>
    <t>How Much to Preserve in Minimal Invasive Posterolateral Hip Approach: A Systematic Review of Clinical Outcome</t>
  </si>
  <si>
    <t>NUSANTARA 1</t>
  </si>
  <si>
    <t>NUSANTARA 2</t>
  </si>
  <si>
    <r>
      <t xml:space="preserve">PAPER PODIUM PRESENTATION  </t>
    </r>
    <r>
      <rPr>
        <b/>
        <sz val="12"/>
        <color theme="1"/>
        <rFont val="Cambria"/>
        <family val="1"/>
      </rPr>
      <t>(6 min presentations)</t>
    </r>
  </si>
  <si>
    <t>PAPER PODIUM PRESENTATION (6 min presentations)</t>
  </si>
  <si>
    <t>Nabila Nishat</t>
  </si>
  <si>
    <t>Journey of Arthroplasty In Bangladesh</t>
  </si>
  <si>
    <t>Ruhal Haque</t>
  </si>
  <si>
    <t>Reasons for revision in hemiarthroplasty unipolar vs bipolar</t>
  </si>
  <si>
    <t>Keerati Charoencholvanich</t>
  </si>
  <si>
    <t>No</t>
  </si>
  <si>
    <t>Complicated Periprosthetic Femur Fracture After Total Hip Arthroplasty: Case Report</t>
  </si>
  <si>
    <t>The Anterior Intermeniscal Ligament and Its Clinical Significance - Systematic Review And Meta-analysis</t>
  </si>
  <si>
    <t>The Outcomes of Burch-Schneider Rings and Trabecular Titanium Revision Cups in Hip Revison Surgery</t>
  </si>
  <si>
    <t>Andre Erika Indrawan</t>
  </si>
  <si>
    <t>Przemyslaw Pekala</t>
  </si>
  <si>
    <t>VIDEO</t>
  </si>
  <si>
    <r>
      <t xml:space="preserve">Eun Kyoo Song </t>
    </r>
    <r>
      <rPr>
        <b/>
        <sz val="12"/>
        <color rgb="FFFF0000"/>
        <rFont val="Cambria"/>
        <family val="1"/>
      </rPr>
      <t>(ONLINE)</t>
    </r>
  </si>
  <si>
    <r>
      <t xml:space="preserve">Hwa Chang Liu  </t>
    </r>
    <r>
      <rPr>
        <b/>
        <sz val="12"/>
        <color rgb="FFFF0000"/>
        <rFont val="Cambria"/>
        <family val="1"/>
      </rPr>
      <t>(ONLINE)</t>
    </r>
  </si>
  <si>
    <t>Comparison of Augmented microfracture and stem cell repair for cartilage defect of OA</t>
  </si>
  <si>
    <t>Robert Smigielski
Muhammad Andry Usman</t>
  </si>
  <si>
    <t>Rohit Pandey</t>
  </si>
  <si>
    <t>Correcting Valgus Recurvatum Deformity: Our Approach and Outcomes</t>
  </si>
  <si>
    <t>Host: Rami Sorial</t>
  </si>
  <si>
    <t>Host: Deri Mulyadi</t>
  </si>
  <si>
    <t>Lateral extra-articular tenodesis in ACL reconstruction: Why, when and how?</t>
  </si>
  <si>
    <r>
      <t xml:space="preserve">Samih Tarabichi </t>
    </r>
    <r>
      <rPr>
        <b/>
        <sz val="12"/>
        <color rgb="FFFF0000"/>
        <rFont val="Cambria"/>
        <family val="1"/>
      </rPr>
      <t>(ONLINE)</t>
    </r>
  </si>
  <si>
    <t>robert</t>
  </si>
  <si>
    <r>
      <t xml:space="preserve">Lewis Chan </t>
    </r>
    <r>
      <rPr>
        <b/>
        <sz val="12"/>
        <color rgb="FFFF0000"/>
        <rFont val="Cambria"/>
        <family val="1"/>
      </rPr>
      <t>(ONLINE)</t>
    </r>
  </si>
  <si>
    <t>Patella Alta: The Effect to Patellar Instability and When to Correct</t>
  </si>
  <si>
    <r>
      <t>Willem van der Merwe</t>
    </r>
    <r>
      <rPr>
        <b/>
        <sz val="12"/>
        <color rgb="FFFF0000"/>
        <rFont val="Cambria"/>
        <family val="1"/>
      </rPr>
      <t xml:space="preserve"> (ONLINE)</t>
    </r>
  </si>
  <si>
    <r>
      <t xml:space="preserve">Willem van der Merwe </t>
    </r>
    <r>
      <rPr>
        <b/>
        <sz val="12"/>
        <color rgb="FFFF0000"/>
        <rFont val="Cambria"/>
        <family val="1"/>
      </rPr>
      <t>(ONLINE)</t>
    </r>
  </si>
  <si>
    <t>David Rovinsky
George M. Babikian</t>
  </si>
  <si>
    <t>Imelda Lumban Gaol</t>
  </si>
  <si>
    <t>All-epiphyseal All-inside Technique for Anterior Cruciate Ligament Reconstructiion in Prepubescent Patient</t>
  </si>
  <si>
    <t>THA after Femoral Fracture</t>
  </si>
  <si>
    <t>AO RECON COURSES &amp; WORKSHOPS</t>
  </si>
  <si>
    <t>ACTIVITY</t>
  </si>
  <si>
    <t>CHAIRMAN</t>
  </si>
  <si>
    <t xml:space="preserve">Group A does case discussions, Group B moves to practical exercises for the knee (120 minutes, then swap over)	</t>
  </si>
  <si>
    <r>
      <rPr>
        <b/>
        <sz val="12"/>
        <color rgb="FFFF0000"/>
        <rFont val="Cambria"/>
        <family val="1"/>
      </rPr>
      <t>Group A5</t>
    </r>
    <r>
      <rPr>
        <sz val="12"/>
        <color theme="1"/>
        <rFont val="Cambria"/>
        <family val="1"/>
      </rPr>
      <t xml:space="preserve"> (18 participants) 
Small group discussions 3:
Revision knee arthroplasty—Indications, investigation, and preparation
Case 1: Loosening with malalignment 
Case 2: Severe bone loss requiring bone or metal substitution 
Case 3: Severe instability requiring a hinge 
Case 4: Salvage with an amputation or arthrodesis</t>
    </r>
  </si>
  <si>
    <r>
      <rPr>
        <b/>
        <sz val="12"/>
        <color rgb="FFFF0000"/>
        <rFont val="Cambria"/>
        <family val="1"/>
      </rPr>
      <t xml:space="preserve">Group B </t>
    </r>
    <r>
      <rPr>
        <sz val="12"/>
        <color theme="1"/>
        <rFont val="Cambria"/>
        <family val="1"/>
      </rPr>
      <t xml:space="preserve">
Practical exercises - Revision knee arthroplasty (18 participants at 6 stations) +1 Demo 
Introduction to the practical exercises, including templating (10 min)
• Remove existing knee prosthesis (15 min)
• Perform a revision TKA (70 min in 4 guided phases)
• Fixation with screws or wires (15 min)
• Wrap up and questions (10 min)</t>
    </r>
  </si>
  <si>
    <r>
      <rPr>
        <b/>
        <sz val="12"/>
        <color theme="1"/>
        <rFont val="Cambria"/>
        <family val="1"/>
      </rPr>
      <t>Group A5</t>
    </r>
    <r>
      <rPr>
        <sz val="12"/>
        <color theme="1"/>
        <rFont val="Cambria"/>
        <family val="1"/>
      </rPr>
      <t xml:space="preserve">
Faculty 1 : Michael Huo
Faculty 2 : Nicolaas Budhiparama
Faculty 3 : Dermot Collopy
Faculty 4 : Aree Tanavalee</t>
    </r>
  </si>
  <si>
    <r>
      <rPr>
        <b/>
        <sz val="12"/>
        <color theme="1"/>
        <rFont val="Cambria"/>
        <family val="1"/>
      </rPr>
      <t>Group B</t>
    </r>
    <r>
      <rPr>
        <sz val="12"/>
        <color theme="1"/>
        <rFont val="Cambria"/>
        <family val="1"/>
      </rPr>
      <t xml:space="preserve">
Lab director: Carsten Perka
Faculty 1 : Carsten Perka
Faculty 2 : Daniel Berry
Faculty 3 : Dwikora Novembri
Faculty 4 : Thanainit Chotanaphuti
Faculty 5 : M. Zaim Chilmi
Faculty 6 : Andito Wibisono</t>
    </r>
  </si>
  <si>
    <t>Module 6: Complex primary total knee arthroplasty (TKA)</t>
  </si>
  <si>
    <r>
      <rPr>
        <b/>
        <sz val="12"/>
        <color theme="1"/>
        <rFont val="Cambria"/>
        <family val="1"/>
      </rPr>
      <t xml:space="preserve">Group A6
</t>
    </r>
    <r>
      <rPr>
        <sz val="12"/>
        <color theme="1"/>
        <rFont val="Cambria"/>
        <family val="1"/>
      </rPr>
      <t xml:space="preserve">Faculty 1 : Faesal Maodah
Faculty 2 : Michael Huo
Faculty 3 : Nicolaas Budhiparama </t>
    </r>
  </si>
  <si>
    <r>
      <rPr>
        <b/>
        <sz val="12"/>
        <color rgb="FFFF0000"/>
        <rFont val="Cambria"/>
        <family val="1"/>
      </rPr>
      <t>Group A6</t>
    </r>
    <r>
      <rPr>
        <sz val="12"/>
        <color theme="1"/>
        <rFont val="Cambria"/>
        <family val="1"/>
      </rPr>
      <t xml:space="preserve">
Small group discussions 4:
Case 1: Valgus knee (that requires a hinge) 
Case 2: TKA posttraumatic with hardware 
Case 3: TKA for extraarticular deformity </t>
    </r>
  </si>
  <si>
    <r>
      <rPr>
        <b/>
        <sz val="12"/>
        <color rgb="FFFF0000"/>
        <rFont val="Cambria"/>
        <family val="1"/>
      </rPr>
      <t>Group A</t>
    </r>
    <r>
      <rPr>
        <sz val="12"/>
        <color theme="1"/>
        <rFont val="Cambria"/>
        <family val="1"/>
      </rPr>
      <t xml:space="preserve">
Practical exercises - Revision knee arthroplasty (18 participants at 6 stations) 
Introduction to the practical exercises, including templating (10 min)
• Remove existing knee prosthesis (15 min)
• Perform a revision TKA (70 min in 4 guided phases)
• Fixation with screws or wires (15 min)
• Wrap up and questions (10 min)</t>
    </r>
  </si>
  <si>
    <r>
      <rPr>
        <b/>
        <sz val="12"/>
        <color rgb="FFFF0000"/>
        <rFont val="Cambria"/>
        <family val="1"/>
      </rPr>
      <t>Group B</t>
    </r>
    <r>
      <rPr>
        <sz val="12"/>
        <color theme="1"/>
        <rFont val="Cambria"/>
        <family val="1"/>
      </rPr>
      <t xml:space="preserve"> (18 participants) 
Small group discussions 3:
Revision knee arthroplasty—Indications, investigation, and preparation
Case 1: Loosening with malalignment 
Case 2: Severe bone loss requiring bone or metal substitution 
Case 3: Severe instability requiring a hinge 
Case 4: Salvage with an amputation or arthrodesis</t>
    </r>
  </si>
  <si>
    <r>
      <rPr>
        <b/>
        <sz val="12"/>
        <color theme="1"/>
        <rFont val="Cambria"/>
        <family val="1"/>
      </rPr>
      <t xml:space="preserve">Group A
</t>
    </r>
    <r>
      <rPr>
        <sz val="12"/>
        <color theme="1"/>
        <rFont val="Cambria"/>
        <family val="1"/>
      </rPr>
      <t xml:space="preserve">Lab director: Carsten Perka
Faculty 1 : Carsten Perka
Faculty 2 : Daniel Berry
Faculty 3 : Dwikora Novembri
Faculty 4 : Thanainit Chotanaphuti
Faculty 5 : Kiki Novito
Faculty 6 : Andito Wibisono
</t>
    </r>
  </si>
  <si>
    <r>
      <rPr>
        <b/>
        <sz val="12"/>
        <color theme="1"/>
        <rFont val="Cambria"/>
        <family val="1"/>
      </rPr>
      <t>Group B</t>
    </r>
    <r>
      <rPr>
        <sz val="12"/>
        <color theme="1"/>
        <rFont val="Cambria"/>
        <family val="1"/>
      </rPr>
      <t xml:space="preserve">
Faculty 1 : Michael Huo
Faculty 2 : Nicolaas Budhiparama
Faculty 3 : Dermot Collopy
Faculty 4 : Aree Tanavalee</t>
    </r>
  </si>
  <si>
    <r>
      <rPr>
        <b/>
        <sz val="12"/>
        <color theme="1"/>
        <rFont val="Cambria"/>
        <family val="1"/>
      </rPr>
      <t xml:space="preserve">Group B
</t>
    </r>
    <r>
      <rPr>
        <sz val="12"/>
        <color theme="1"/>
        <rFont val="Cambria"/>
        <family val="1"/>
      </rPr>
      <t xml:space="preserve">Faculty 1 : Faesal Maodah
Faculty 2 : Michael Huo
Faculty 3 : Nicolaas Budhiparama </t>
    </r>
  </si>
  <si>
    <r>
      <rPr>
        <b/>
        <sz val="12"/>
        <color rgb="FFFF0000"/>
        <rFont val="Cambria"/>
        <family val="1"/>
      </rPr>
      <t>Group B</t>
    </r>
    <r>
      <rPr>
        <sz val="12"/>
        <color theme="1"/>
        <rFont val="Cambria"/>
        <family val="1"/>
      </rPr>
      <t xml:space="preserve">
Small group discussions 4:
Case 1: Valgus knee (that requires a hinge) 
Case 2: TKA posttraumatic with hardware 
Case 3: TKA for extraarticular deformity </t>
    </r>
  </si>
  <si>
    <t>Lunch Break</t>
  </si>
  <si>
    <t>Module 7: Complications (II)</t>
  </si>
  <si>
    <r>
      <t xml:space="preserve">Plenary case-based presentation and discussion
</t>
    </r>
    <r>
      <rPr>
        <sz val="12"/>
        <color theme="1"/>
        <rFont val="Cambria"/>
        <family val="1"/>
      </rPr>
      <t>Case 1: Infection after Knee Replacement (15 min)
Case 2: Infection after Hip Replacement (15 min)
Discussion (10 min)</t>
    </r>
  </si>
  <si>
    <t xml:space="preserve">Case 1: Kiki Novito
Case 2: Thanainit Chotanaphuti	</t>
  </si>
  <si>
    <t xml:space="preserve">Nicolaas Budhiparama </t>
  </si>
  <si>
    <r>
      <rPr>
        <b/>
        <sz val="12"/>
        <color theme="1"/>
        <rFont val="Cambria"/>
        <family val="1"/>
      </rPr>
      <t>Periprosthetic fractures - knee</t>
    </r>
    <r>
      <rPr>
        <sz val="12"/>
        <color theme="1"/>
        <rFont val="Cambria"/>
        <family val="1"/>
      </rPr>
      <t xml:space="preserve">
</t>
    </r>
    <r>
      <rPr>
        <b/>
        <sz val="12"/>
        <color theme="1"/>
        <rFont val="Cambria"/>
        <family val="1"/>
      </rPr>
      <t>Plenary case-based presentations and discussion</t>
    </r>
    <r>
      <rPr>
        <sz val="12"/>
        <color theme="1"/>
        <rFont val="Cambria"/>
        <family val="1"/>
      </rPr>
      <t xml:space="preserve">
Case 1: Classification (10min)
Case 2: Internal fixation of femoral periprosthetic fractures (10min) 
Case 3: Femoral revision for femoral periprosthetic fractures (10min) 
Case 4: Periprosthetic fractures about the knee (10min) 
Discussion (10 min)	</t>
    </r>
  </si>
  <si>
    <t xml:space="preserve">Case 1 : Dwikora Novembri
Case 2 : Aree Tanavalee
Case 3 : Dermot Collopy
Case 4 : Carsten Perka	</t>
  </si>
  <si>
    <r>
      <rPr>
        <b/>
        <sz val="12"/>
        <color theme="1"/>
        <rFont val="Cambria"/>
        <family val="1"/>
      </rPr>
      <t xml:space="preserve">Dislocation 
Plenary case-based presentations and discussion
</t>
    </r>
    <r>
      <rPr>
        <sz val="12"/>
        <color theme="1"/>
        <rFont val="Cambria"/>
        <family val="1"/>
      </rPr>
      <t xml:space="preserve">Case 1: Spinopelvic relationships in hip dislocation (10 min) 
Case 2: Large heads (10 min)
Case 3: Dual mobility cups (10 min)
Case 4: Constrained cups (10 min)
Discussion (10 min)	</t>
    </r>
  </si>
  <si>
    <t>Case 1: Daniel Berry
Case 2: Ismail HD
Case 3: Michael Huo
Case 4: Thanainit Chotanaphuti</t>
  </si>
  <si>
    <t xml:space="preserve">Q&amp;A – Questions not covered by the course	</t>
  </si>
  <si>
    <t>All</t>
  </si>
  <si>
    <t xml:space="preserve">Wrap-up and take-home messages	</t>
  </si>
  <si>
    <t>Chairpersons</t>
  </si>
  <si>
    <t>End of The Course</t>
  </si>
  <si>
    <t>REGISTRATION</t>
  </si>
  <si>
    <t>Opening Remarks and Introduction</t>
  </si>
  <si>
    <t xml:space="preserve">Carsten Perka / Nicolaas Budhiparama  </t>
  </si>
  <si>
    <t>Module 1. Indication for revision hip arthroplasty and patient optimization</t>
  </si>
  <si>
    <t>Overview of failure mechanisms and indications for revision hip arthroplasty</t>
  </si>
  <si>
    <t xml:space="preserve">Carsten Perka </t>
  </si>
  <si>
    <t>Mechanically assisted tribo-corrosion</t>
  </si>
  <si>
    <t xml:space="preserve">Preoperative investigation and planning for revision hip arthroplasty </t>
  </si>
  <si>
    <t>Ismail HD</t>
  </si>
  <si>
    <t>Discussion and closing of module</t>
  </si>
  <si>
    <t>Module 2. Revision Arthroplasty of the Hip</t>
  </si>
  <si>
    <t>Extended surgical approaches</t>
  </si>
  <si>
    <t>Well-fixed implant removal</t>
  </si>
  <si>
    <t>Assessment of bone loss in revision hip arthroplasty</t>
  </si>
  <si>
    <t xml:space="preserve">Thanainit Chotanaphuti  </t>
  </si>
  <si>
    <t xml:space="preserve">Q&amp;A </t>
  </si>
  <si>
    <t>All faculty</t>
  </si>
  <si>
    <t>Group A does case discussions, Group B moves to practical exercises for the hip (150 minutes, after lunch groups swap over)</t>
  </si>
  <si>
    <r>
      <rPr>
        <b/>
        <sz val="12"/>
        <color rgb="FFFF0000"/>
        <rFont val="Cambria"/>
        <family val="1"/>
      </rPr>
      <t>Group A1</t>
    </r>
    <r>
      <rPr>
        <sz val="12"/>
        <color theme="1"/>
        <rFont val="Cambria"/>
        <family val="1"/>
      </rPr>
      <t xml:space="preserve"> (18 participants)
Treatment Option for acetabular bone loss
Plenary case-based presentations and discussion
Case 1: Jumbo cup (10 min)
Case 2: Augments (10 min)
Case 3: From cages to triflange cups (10 min)
Case 4: Pelvic discontinuity: ORIF, cup-cage, distraction (10 min)
Discussion (10 min)</t>
    </r>
  </si>
  <si>
    <r>
      <rPr>
        <b/>
        <sz val="12"/>
        <color rgb="FFFF0000"/>
        <rFont val="Cambria"/>
        <family val="1"/>
      </rPr>
      <t>Group B1</t>
    </r>
    <r>
      <rPr>
        <sz val="12"/>
        <color theme="1"/>
        <rFont val="Cambria"/>
        <family val="1"/>
      </rPr>
      <t xml:space="preserve">
Practical exercises—Hip arthroplasty (18 participants at 6 stations), (3 per station with 1 faculty) +1 demo 
Introduction to the practical exercises (5 min)
• Plate osteosynthesis of the posterior column (15 min)
• Demonstration of removal of a well-integrated hemispherical cup (10 min)
• Creation and reconstruction of anterior superior medial acetabular defect using trabecular metal augmentation and implantation of a hemispherical revision cup (50 min)
• Extended trochanteric osteotomy (ETO) after video (15 min)
• Remove cemented stem and implantation of a modular revision stem (45 min)
• Refixation of ETO with cerclage wires (10 min)
</t>
    </r>
  </si>
  <si>
    <r>
      <rPr>
        <b/>
        <sz val="12"/>
        <color theme="1"/>
        <rFont val="Cambria"/>
        <family val="1"/>
      </rPr>
      <t>Group A1</t>
    </r>
    <r>
      <rPr>
        <sz val="12"/>
        <color theme="1"/>
        <rFont val="Cambria"/>
        <family val="1"/>
      </rPr>
      <t xml:space="preserve">
Faculty 1 : Carsten Perka                            Faculty 2 : Thanainit Chotanaphuti                                                         Faculty 3 : Ismail HD                                                         Faculty 4 : Andito Wibisono</t>
    </r>
  </si>
  <si>
    <r>
      <rPr>
        <b/>
        <sz val="12"/>
        <color theme="1"/>
        <rFont val="Cambria"/>
        <family val="1"/>
      </rPr>
      <t>Group B</t>
    </r>
    <r>
      <rPr>
        <sz val="12"/>
        <color theme="1"/>
        <rFont val="Cambria"/>
        <family val="1"/>
      </rPr>
      <t xml:space="preserve">
Lab director: Daniel Berry
Faculty 1 : Daniel Berry
Faculty 2 : Michael Huo
Faculty 3 : Aree Tanavalee
Faculty 4 : Dwikora Novembri
Faculty 5 : Kiki Novito
Faculty 6 : M. Zaim Chilmi
</t>
    </r>
  </si>
  <si>
    <r>
      <rPr>
        <b/>
        <sz val="12"/>
        <color rgb="FFFF0000"/>
        <rFont val="Cambria"/>
        <family val="1"/>
      </rPr>
      <t>Group A2</t>
    </r>
    <r>
      <rPr>
        <sz val="12"/>
        <color theme="1"/>
        <rFont val="Cambria"/>
        <family val="1"/>
      </rPr>
      <t xml:space="preserve">
Treatment options for femoral bone loss 
Plenary case-based presentations and discussion
Case 1: Extensively porous coated stem (10min)
Case 2: Fluted titanium, tapered stem (10min)
Case 3: Cemented fixation – with and without impaction grafting: tumor prostheses: cement within cement (10min)
Discussion (10min)</t>
    </r>
  </si>
  <si>
    <r>
      <rPr>
        <b/>
        <sz val="12"/>
        <color theme="1"/>
        <rFont val="Cambria"/>
        <family val="1"/>
      </rPr>
      <t>Group A2</t>
    </r>
    <r>
      <rPr>
        <sz val="12"/>
        <color theme="1"/>
        <rFont val="Cambria"/>
        <family val="1"/>
      </rPr>
      <t xml:space="preserve">
Faculty 1 : Thanainit Chotanaphuti 
Faculty 2 : Carsten Perka                                                    Faculty 3 : Ismail HD</t>
    </r>
  </si>
  <si>
    <r>
      <rPr>
        <b/>
        <sz val="12"/>
        <color rgb="FFFF0000"/>
        <rFont val="Cambria"/>
        <family val="1"/>
      </rPr>
      <t>Group A3</t>
    </r>
    <r>
      <rPr>
        <sz val="12"/>
        <color theme="1"/>
        <rFont val="Cambria"/>
        <family val="1"/>
      </rPr>
      <t xml:space="preserve">
Small group discussions 1 (? round tables, 1 faculty per table?)
Revision hip replacement (failed cups and failed stems) 4 cases</t>
    </r>
  </si>
  <si>
    <r>
      <rPr>
        <b/>
        <sz val="12"/>
        <color theme="1"/>
        <rFont val="Cambria"/>
        <family val="1"/>
      </rPr>
      <t>Group A</t>
    </r>
    <r>
      <rPr>
        <sz val="12"/>
        <color theme="1"/>
        <rFont val="Cambria"/>
        <family val="1"/>
      </rPr>
      <t xml:space="preserve">
(needs a faculty for each table)</t>
    </r>
  </si>
  <si>
    <r>
      <rPr>
        <b/>
        <sz val="12"/>
        <color rgb="FFFF0000"/>
        <rFont val="Cambria"/>
        <family val="1"/>
      </rPr>
      <t>Group A</t>
    </r>
    <r>
      <rPr>
        <sz val="12"/>
        <color theme="1"/>
        <rFont val="Cambria"/>
        <family val="1"/>
      </rPr>
      <t xml:space="preserve">
Practical exercises—Hip arthroplasty ( 18 participants at 6 stations)(3 per station with 1 faculty)
Introduction to the practical exercises (5 min)
• Plate osteosynthesis of the posterior column (15 min)
• Demonstration of removal of a well-integrated hemispherical cup (10 min)
• Creation and reconstruction of anterior superior medial acetabular defect using trabecular metal augmentation and implantation of a hemispherical revision cup (50 min)
• Extended trochanteric osteotomy (ETO) after video (15 min)
• Remove cemented stem and implantation of a modular revision stem (45 min)
• Refixation of ETO with cerclage wires (10 min)</t>
    </r>
  </si>
  <si>
    <r>
      <rPr>
        <b/>
        <sz val="12"/>
        <color rgb="FFFF0000"/>
        <rFont val="Cambria"/>
        <family val="1"/>
      </rPr>
      <t>Group B</t>
    </r>
    <r>
      <rPr>
        <sz val="12"/>
        <color theme="1"/>
        <rFont val="Cambria"/>
        <family val="1"/>
      </rPr>
      <t xml:space="preserve"> (18 Participants)
Treatment options for acetabular bone loss 
Plenary case-based presentations and discussion
Case 1: Jumbo cup (10min)
Case 2: Augments (10min)
Case 3: From cages to triflange cups(10min)
Case 4: Pelvic discontinuity: ORIF, cup-cage; distraction (10min)
Discussion (10min)</t>
    </r>
  </si>
  <si>
    <r>
      <rPr>
        <b/>
        <sz val="12"/>
        <color theme="1"/>
        <rFont val="Cambria"/>
        <family val="1"/>
      </rPr>
      <t xml:space="preserve">Group A
</t>
    </r>
    <r>
      <rPr>
        <sz val="12"/>
        <color theme="1"/>
        <rFont val="Cambria"/>
        <family val="1"/>
      </rPr>
      <t>Lab director: Daniel J. Berry
Faculty 1 : Daniel J. Berry
Faculty 2 : Michael Huo
Faculty 3 : Aree Tanavalee
Faculty 4 : Dwikora Novembri
Faculty 5 : Faesal Maodah
Faculty 6 : M. Zaim Chilmi</t>
    </r>
  </si>
  <si>
    <r>
      <rPr>
        <b/>
        <sz val="12"/>
        <color theme="1"/>
        <rFont val="Cambria"/>
        <family val="1"/>
      </rPr>
      <t>Group B</t>
    </r>
    <r>
      <rPr>
        <sz val="12"/>
        <color theme="1"/>
        <rFont val="Cambria"/>
        <family val="1"/>
      </rPr>
      <t xml:space="preserve">
Faculty 1 : Carsten Perka
Faculty 2 : Thanainit Chotanaphuti
Faculty 3 : Ismail HD
Faculty 4 : Andito Wibisono </t>
    </r>
  </si>
  <si>
    <r>
      <rPr>
        <b/>
        <sz val="12"/>
        <color rgb="FFFF0000"/>
        <rFont val="Cambria"/>
        <family val="1"/>
      </rPr>
      <t>Group B</t>
    </r>
    <r>
      <rPr>
        <sz val="12"/>
        <color theme="1"/>
        <rFont val="Cambria"/>
        <family val="1"/>
      </rPr>
      <t xml:space="preserve">
Treatment options for femoral bone loss 
Plenary case-based presentations and discussion
Case 1: Extensively porous coated stem (10min)
Case 2: Fluted titanium, tapered stem (10min)
Case 3: Cemented fixation – with and without impaction grafting: tumor prostheses: cement within cement (10min)
Discussion (10min)</t>
    </r>
  </si>
  <si>
    <r>
      <rPr>
        <b/>
        <sz val="12"/>
        <color theme="1"/>
        <rFont val="Cambria"/>
        <family val="1"/>
      </rPr>
      <t xml:space="preserve">Group B
</t>
    </r>
    <r>
      <rPr>
        <sz val="12"/>
        <color theme="1"/>
        <rFont val="Cambria"/>
        <family val="1"/>
      </rPr>
      <t>Faculty 1 : Thanainit Chotanaphuti 
Faculty 2 : Carsten Perka
Faculty 3 : Ismail HD</t>
    </r>
  </si>
  <si>
    <r>
      <rPr>
        <b/>
        <sz val="12"/>
        <color rgb="FFFF0000"/>
        <rFont val="Cambria"/>
        <family val="1"/>
      </rPr>
      <t xml:space="preserve">Group B </t>
    </r>
    <r>
      <rPr>
        <sz val="12"/>
        <color theme="1"/>
        <rFont val="Cambria"/>
        <family val="1"/>
      </rPr>
      <t xml:space="preserve">
Small group discussions 1: (? round tables, 1 faculty per table?)
Revision hip replacement (failed cups and failed stems) 4 cases</t>
    </r>
  </si>
  <si>
    <t>Group B</t>
  </si>
  <si>
    <t xml:space="preserve">Module 3. Complex primary total hip arthroplasty (THA)	</t>
  </si>
  <si>
    <r>
      <t xml:space="preserve">Small group discussion 2: (all participants)
</t>
    </r>
    <r>
      <rPr>
        <sz val="12"/>
        <color theme="1"/>
        <rFont val="Cambria"/>
        <family val="1"/>
      </rPr>
      <t>Case 1: Dysplasia (CROWE 3/4)
Case 2: Conversion THA for posttraumatic acetabular fracture
Case 3: Conversion THA for posttraumatic femoral fracture</t>
    </r>
  </si>
  <si>
    <t>Faculty 1 : Thanainit Chotanaphuti
Faculty 2 : Ismail HD
Faculty 3 : Andito Wibisono</t>
  </si>
  <si>
    <t>Module 4. Indications for revision knee arthroplasty and patient optimization</t>
  </si>
  <si>
    <t xml:space="preserve">Overview of failure mechanisms and indications for revision knee arthroplasty	</t>
  </si>
  <si>
    <t xml:space="preserve">Preoperative planning for revision knee arthroplasty </t>
  </si>
  <si>
    <t>Questions and answers</t>
  </si>
  <si>
    <t>Module 5. Revision arthroplasty of the knee</t>
  </si>
  <si>
    <t>Extended surgical approaches and implant removal</t>
  </si>
  <si>
    <t>Step-by-step surgical technique for revision TKA</t>
  </si>
  <si>
    <t>Faesal Maodah</t>
  </si>
  <si>
    <t>Implant selection</t>
  </si>
  <si>
    <t>Extensor mechanism failure and patellofemoral complications</t>
  </si>
  <si>
    <t xml:space="preserve"> Kiki Novito</t>
  </si>
  <si>
    <t>Wrap up and take-home message</t>
  </si>
  <si>
    <t>K. C. Mehta
Ariyanto Bawono</t>
  </si>
  <si>
    <t xml:space="preserve">Jamal Ashraf
Putu Astawa
</t>
  </si>
  <si>
    <t xml:space="preserve">Carsten Perka
I Ketut Suyasa
</t>
  </si>
  <si>
    <t>Saeed Al Thani
Sunaryo Kusumo</t>
  </si>
  <si>
    <t>Gabriel Baron
Muhammad Andry Usman</t>
  </si>
  <si>
    <t>Jaka Fatria
Daniel P. Marpaung</t>
  </si>
  <si>
    <t>1. Patellar instability</t>
  </si>
  <si>
    <t>Welcome &amp; Introduction</t>
  </si>
  <si>
    <t>Session 1 : Zimmer Biomet Latest Technology</t>
  </si>
  <si>
    <t>Introduction to ZBEdge™ Connected Intelegence Suite</t>
  </si>
  <si>
    <t>Liane Teplitsky, Varun Oak</t>
  </si>
  <si>
    <t>ROSA® Robotics - ROSA® Knee LIVE Demonstration with Optivu™ Mixed Reality</t>
  </si>
  <si>
    <t>Rami Sorial, Sebastien Parratte</t>
  </si>
  <si>
    <t>ROSA® Knee with Personalised Alignment</t>
  </si>
  <si>
    <t>Introduction to ROSA® Hip - Early Experiences</t>
  </si>
  <si>
    <t>Session 2 : Revision Knee</t>
  </si>
  <si>
    <t>Restoring The Joint Line and Managing Catastrophic Bone Loss in Revision Knee Arthroplasty</t>
  </si>
  <si>
    <t>Early Experiences with Persona® Revision</t>
  </si>
  <si>
    <t>Session 3 : Revision Hip</t>
  </si>
  <si>
    <t>Managing the Infected Hip - How do I do it?</t>
  </si>
  <si>
    <t>Managing Complex Revision Hip Arthroplasty - Case Discussions</t>
  </si>
  <si>
    <t>David Liu, Rami Sorial</t>
  </si>
  <si>
    <t>Closing/Conclusion</t>
  </si>
  <si>
    <t>DepuySynthes KNEE MASTERCLASS</t>
  </si>
  <si>
    <t>ZIMMER BIOMET MASTERCLASS: Are Surgeons Still Relevant in the Age of Technology?</t>
  </si>
  <si>
    <t>Complex Primary: Improving functional outcome in severely deformed/severely stiff knees</t>
  </si>
  <si>
    <t>Amir Sandiford</t>
  </si>
  <si>
    <t>Outcomes of revision knee surgeries: Registries, PROMS and latest evidence</t>
  </si>
  <si>
    <t>Pruk Chaiyakit</t>
  </si>
  <si>
    <t>Q&amp;A</t>
  </si>
  <si>
    <t>Addressing instability and bone loss: Key considerations in constraint level and choice of fixation</t>
  </si>
  <si>
    <t>Attune Revision-How does it fit into my treatment armamentarium</t>
  </si>
  <si>
    <t>Chua Wei Liang</t>
  </si>
  <si>
    <t>My approach in the management of an infected total knee</t>
  </si>
  <si>
    <t>Case Discussions</t>
  </si>
  <si>
    <t>Adjourn to Sawbone Demo</t>
  </si>
  <si>
    <t>All/ Chua Wei Liang</t>
  </si>
  <si>
    <t>Session Close</t>
  </si>
  <si>
    <t>JAKARTA ROOM A</t>
  </si>
  <si>
    <t>ORCHID ROOM</t>
  </si>
  <si>
    <t xml:space="preserve">Mojieb Manzary
Muhammad Andry Usman
</t>
  </si>
  <si>
    <t>Panel Discussion (Knee Arthroplasty)</t>
  </si>
  <si>
    <t>AO RECON SEMINAR</t>
  </si>
  <si>
    <t>Yoon Soo Park</t>
  </si>
  <si>
    <t xml:space="preserve">Discussion </t>
  </si>
  <si>
    <t>All Speakers</t>
  </si>
  <si>
    <t>Knee Topics</t>
  </si>
  <si>
    <t>Infection Topics</t>
  </si>
  <si>
    <t>Carsten Perka - Daniel Berry</t>
  </si>
  <si>
    <t>Daniel Berry vs Kiki Novito</t>
  </si>
  <si>
    <t>Michael Huo vs Carsten Perka</t>
  </si>
  <si>
    <t>Carsten Perka vs Daniel Berry</t>
  </si>
  <si>
    <t>Case Presentation</t>
  </si>
  <si>
    <t>Case 1 : Knee</t>
  </si>
  <si>
    <t>Closing Summary</t>
  </si>
  <si>
    <t>Opening remarks</t>
  </si>
  <si>
    <t>Hip Topics</t>
  </si>
  <si>
    <t>Dislocation: Prevention and Treatment</t>
  </si>
  <si>
    <t>Revision THR : Acetabular Bone Loss Management</t>
  </si>
  <si>
    <t xml:space="preserve">Conversion THR : Following Previous  Hip Fractures and Acetabular Fractures 	</t>
  </si>
  <si>
    <t xml:space="preserve">Bearing Option : CR, Ultra-Congruent, Medial Pivot, PS, Varus-Valgus Constrain	</t>
  </si>
  <si>
    <t xml:space="preserve">TKR : Mechanical vs Kinematic Alignment	</t>
  </si>
  <si>
    <t>TKR Peri-Prostethetic Fracture: Fix or Revision</t>
  </si>
  <si>
    <t xml:space="preserve">Yixin Zhou	</t>
  </si>
  <si>
    <t xml:space="preserve">Michael Huo	</t>
  </si>
  <si>
    <t xml:space="preserve">Nicolaas C. Budhiparama - Michael Huo  </t>
  </si>
  <si>
    <t>DAIR, 1-Stage, 1.5 Stages, 2 Stages</t>
  </si>
  <si>
    <t>Diagnostic and Prevention</t>
  </si>
  <si>
    <t>Debate: Hip Topics</t>
  </si>
  <si>
    <t>Debate : Femoral Neck Fracture, Partial or Total?</t>
  </si>
  <si>
    <t>Debate : The Dual Mobility Cup : First choice for the recurrent dislocation</t>
  </si>
  <si>
    <t>Debate: Knee Topics</t>
  </si>
  <si>
    <t>Debate : Resurfacing Patella or Not Resurfacing</t>
  </si>
  <si>
    <t xml:space="preserve">Debate : The PCL in Contemporary TKA : a Vestigial Organ	</t>
  </si>
  <si>
    <t xml:space="preserve">Nicolaas C. Budhiparama vs Michael Huo  </t>
  </si>
  <si>
    <t>Daniel Berry - Nicolaas C. Budhiparama</t>
  </si>
  <si>
    <t>Case 2 : Knee</t>
  </si>
  <si>
    <t>Case 1 : Hip</t>
  </si>
  <si>
    <t>Case 2 : Hip</t>
  </si>
  <si>
    <t>Michael Huo - Nicolaas C. Budhiparama</t>
  </si>
  <si>
    <t>Presented by: Faisal Maodah</t>
  </si>
  <si>
    <r>
      <t xml:space="preserve">Symposium Sport 4 : </t>
    </r>
    <r>
      <rPr>
        <b/>
        <sz val="14"/>
        <color rgb="FFC00000"/>
        <rFont val="Cambria"/>
        <family val="1"/>
      </rPr>
      <t xml:space="preserve">Patellofemoral  </t>
    </r>
    <r>
      <rPr>
        <b/>
        <sz val="12"/>
        <color theme="1"/>
        <rFont val="Cambria"/>
        <family val="1"/>
      </rPr>
      <t>(8 min presentations)</t>
    </r>
  </si>
  <si>
    <r>
      <t xml:space="preserve">Symposium Sport 3 : </t>
    </r>
    <r>
      <rPr>
        <b/>
        <sz val="14"/>
        <color rgb="FFC00000"/>
        <rFont val="Cambria"/>
        <family val="1"/>
      </rPr>
      <t xml:space="preserve">Knee Preservation  </t>
    </r>
    <r>
      <rPr>
        <b/>
        <sz val="12"/>
        <color theme="1"/>
        <rFont val="Cambria"/>
        <family val="1"/>
      </rPr>
      <t>(8 min presentations)</t>
    </r>
  </si>
  <si>
    <r>
      <t xml:space="preserve">Symposium Sport 2 : </t>
    </r>
    <r>
      <rPr>
        <b/>
        <sz val="14"/>
        <color rgb="FFC00000"/>
        <rFont val="Cambria"/>
        <family val="1"/>
      </rPr>
      <t xml:space="preserve">Revision ACL, Multiligament Rupture  </t>
    </r>
    <r>
      <rPr>
        <b/>
        <sz val="12"/>
        <color theme="1"/>
        <rFont val="Cambria"/>
        <family val="1"/>
      </rPr>
      <t>(7 min presentations)</t>
    </r>
  </si>
  <si>
    <t>Rosy Setiawati</t>
  </si>
  <si>
    <t>The Role of weight bearing  MRI in Sport Knee Injuries</t>
  </si>
  <si>
    <t>Rajkumar Natesan
Eka Mulyana</t>
  </si>
  <si>
    <t>Rami Sorial, Sam MacDessi
Muhammad Budimansyah</t>
  </si>
  <si>
    <t>Rajkumar Natesan</t>
  </si>
  <si>
    <t>Guravareddy Annapareddy</t>
  </si>
  <si>
    <t>Inverse kinematic alignment-turning it all upside down?</t>
  </si>
  <si>
    <t>Impact of spinopelvic kinematics and risk of dislocation post THA</t>
  </si>
  <si>
    <t>Samih Tarabichi (ONLINE)</t>
  </si>
  <si>
    <t>Rami Sorial
Luthfi Hidayat and Simon Coffey</t>
  </si>
  <si>
    <t>Rami Sorial
Ricky Edwin P. Hutapea and Simon Coffey</t>
  </si>
  <si>
    <t xml:space="preserve">Rami Sorial
Rizki Rahmadian and Simon Coffey
</t>
  </si>
  <si>
    <t>Yasser Khatib
Moch. Nagieb</t>
  </si>
  <si>
    <t>Sebastien Parratte, Eka Mulyana</t>
  </si>
  <si>
    <t>Robot assist TKA with gross deformity – how to optimise outcomes with today’s technology</t>
  </si>
  <si>
    <t>Emmanuel Thienpont, Ashok Rajgopal, Shahid Noor, David Choon, Aree Tanavalee, William Maloney, Myles Coolican, Sharan Patil, Guravareddy</t>
  </si>
  <si>
    <t>Setyagung B. Santosa, Daniel Berry, Amir Sandiford, Mahmoud Hafez, Ismail H. Dilogo, Shahid Noor, Rajkumar Natesan</t>
  </si>
  <si>
    <t>Cementless TKA - Yes it works and not looking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</si>
</sst>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:mm;@"/>
  </numFmts>
  <fonts count="5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mbria"/>
      <family val="1"/>
    </font>
    <font>
      <b/>
      <sz val="24"/>
      <color rgb="FFFF6600"/>
      <name val="Cambria"/>
      <family val="1"/>
    </font>
    <font>
      <sz val="53"/>
      <color rgb="FFFF6600"/>
      <name val="Cambria"/>
      <family val="1"/>
    </font>
    <font>
      <b/>
      <sz val="10"/>
      <color theme="0" tint="-0.499984740745262"/>
      <name val="Cambria"/>
      <family val="1"/>
    </font>
    <font>
      <b/>
      <sz val="18"/>
      <color theme="1"/>
      <name val="Cambria"/>
      <family val="1"/>
    </font>
    <font>
      <b/>
      <sz val="16"/>
      <color rgb="FFFF6600"/>
      <name val="Cambria"/>
      <family val="1"/>
    </font>
    <font>
      <b/>
      <sz val="15"/>
      <color theme="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8"/>
      <color rgb="FFFF6600"/>
      <name val="Cambria"/>
      <family val="1"/>
    </font>
    <font>
      <b/>
      <sz val="15"/>
      <color rgb="FFFF9933"/>
      <name val="Cambria"/>
      <family val="1"/>
    </font>
    <font>
      <b/>
      <sz val="14"/>
      <color rgb="FFC00000"/>
      <name val="Cambria"/>
      <family val="1"/>
    </font>
    <font>
      <i/>
      <sz val="12"/>
      <color rgb="FFFF0000"/>
      <name val="Cambria"/>
      <family val="1"/>
    </font>
    <font>
      <sz val="12"/>
      <color rgb="FFFF0000"/>
      <name val="Cambria"/>
      <family val="1"/>
    </font>
    <font>
      <b/>
      <sz val="18"/>
      <color rgb="FFC00000"/>
      <name val="Cambria"/>
      <family val="1"/>
    </font>
    <font>
      <b/>
      <sz val="14"/>
      <color rgb="FFFF6600"/>
      <name val="Cambria"/>
      <family val="1"/>
    </font>
    <font>
      <b/>
      <sz val="14"/>
      <color theme="0"/>
      <name val="Cambria"/>
      <family val="1"/>
    </font>
    <font>
      <b/>
      <sz val="14"/>
      <color rgb="FFFF9933"/>
      <name val="Cambria"/>
      <family val="1"/>
    </font>
    <font>
      <b/>
      <sz val="8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4"/>
      <color rgb="FFFF860D"/>
      <name val="Cambria"/>
      <family val="1"/>
    </font>
    <font>
      <sz val="16"/>
      <color theme="1"/>
      <name val="Cambria"/>
      <family val="1"/>
    </font>
    <font>
      <b/>
      <sz val="12"/>
      <color theme="0"/>
      <name val="Cambria"/>
      <family val="1"/>
    </font>
    <font>
      <b/>
      <sz val="12"/>
      <color rgb="FFFF9933"/>
      <name val="Cambria"/>
      <family val="1"/>
    </font>
    <font>
      <i/>
      <sz val="12"/>
      <color theme="1"/>
      <name val="Cambria"/>
      <family val="1"/>
    </font>
    <font>
      <b/>
      <sz val="12"/>
      <color rgb="FFFF6600"/>
      <name val="Cambria"/>
      <family val="1"/>
    </font>
    <font>
      <b/>
      <sz val="12"/>
      <color rgb="FFFF860D"/>
      <name val="Cambria"/>
      <family val="1"/>
    </font>
    <font>
      <b/>
      <sz val="10"/>
      <color theme="1"/>
      <name val="Cambria"/>
      <family val="1"/>
    </font>
    <font>
      <b/>
      <sz val="15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FF0000"/>
      <name val="Cambria"/>
      <family val="1"/>
    </font>
    <font>
      <sz val="12"/>
      <color rgb="FF212121"/>
      <name val="Cambria"/>
      <family val="1"/>
    </font>
    <font>
      <b/>
      <sz val="18"/>
      <color theme="0"/>
      <name val="Cambria"/>
      <family val="1"/>
    </font>
    <font>
      <b/>
      <sz val="14"/>
      <color theme="5"/>
      <name val="Cambria"/>
      <family val="1"/>
    </font>
    <font>
      <b/>
      <sz val="12"/>
      <color rgb="FF000000"/>
      <name val="Cambria"/>
      <family val="1"/>
    </font>
    <font>
      <sz val="11"/>
      <name val="Cambria"/>
      <family val="1"/>
    </font>
    <font>
      <sz val="12"/>
      <color rgb="FF0070C0"/>
      <name val="Cambria"/>
      <family val="1"/>
    </font>
    <font>
      <sz val="11"/>
      <name val="Calibri"/>
      <family val="2"/>
    </font>
    <font>
      <b/>
      <sz val="12"/>
      <color theme="8" tint="-0.249977111117893"/>
      <name val="Cambria"/>
      <family val="1"/>
    </font>
    <font>
      <sz val="12"/>
      <name val="Cambria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Dotum"/>
      <family val="2"/>
      <charset val="129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</font>
    <font>
      <b/>
      <i/>
      <sz val="12"/>
      <color theme="1"/>
      <name val="Cambria"/>
      <family val="1"/>
    </font>
    <font>
      <b/>
      <sz val="12"/>
      <name val="Cambria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7" borderId="0" applyNumberFormat="0" applyBorder="0" applyAlignment="0" applyProtection="0"/>
    <xf numFmtId="0" fontId="1" fillId="11" borderId="0" applyNumberFormat="0" applyBorder="0" applyAlignment="0" applyProtection="0"/>
  </cellStyleXfs>
  <cellXfs count="518">
    <xf numFmtId="0" fontId="0" fillId="0" borderId="0" xfId="0"/>
    <xf numFmtId="165" fontId="7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4" borderId="4" xfId="3" applyFont="1" applyBorder="1" applyAlignment="1">
      <alignment horizontal="center" vertical="center" wrapText="1"/>
    </xf>
    <xf numFmtId="0" fontId="13" fillId="4" borderId="1" xfId="3" applyFont="1" applyBorder="1" applyAlignment="1">
      <alignment horizontal="center" vertical="center" wrapText="1"/>
    </xf>
    <xf numFmtId="0" fontId="14" fillId="4" borderId="1" xfId="3" applyFont="1" applyBorder="1" applyAlignment="1">
      <alignment horizontal="center" vertical="center" wrapText="1"/>
    </xf>
    <xf numFmtId="0" fontId="26" fillId="4" borderId="4" xfId="3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center" vertical="center"/>
    </xf>
    <xf numFmtId="165" fontId="6" fillId="14" borderId="2" xfId="0" applyNumberFormat="1" applyFont="1" applyFill="1" applyBorder="1" applyAlignment="1">
      <alignment horizontal="center" vertical="center"/>
    </xf>
    <xf numFmtId="165" fontId="6" fillId="14" borderId="4" xfId="0" applyNumberFormat="1" applyFont="1" applyFill="1" applyBorder="1" applyAlignment="1">
      <alignment horizontal="center" vertical="center"/>
    </xf>
    <xf numFmtId="165" fontId="6" fillId="14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/>
    </xf>
    <xf numFmtId="20" fontId="6" fillId="14" borderId="1" xfId="0" applyNumberFormat="1" applyFont="1" applyFill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13" fillId="16" borderId="5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16" borderId="14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6" fillId="16" borderId="15" xfId="0" applyFont="1" applyFill="1" applyBorder="1" applyAlignment="1">
      <alignment horizontal="left" vertical="center"/>
    </xf>
    <xf numFmtId="0" fontId="6" fillId="14" borderId="5" xfId="0" applyFont="1" applyFill="1" applyBorder="1" applyAlignment="1">
      <alignment horizontal="left" vertical="center"/>
    </xf>
    <xf numFmtId="165" fontId="13" fillId="10" borderId="2" xfId="0" applyNumberFormat="1" applyFont="1" applyFill="1" applyBorder="1" applyAlignment="1">
      <alignment horizontal="center" vertical="center"/>
    </xf>
    <xf numFmtId="165" fontId="13" fillId="10" borderId="4" xfId="0" applyNumberFormat="1" applyFont="1" applyFill="1" applyBorder="1" applyAlignment="1">
      <alignment horizontal="center" vertical="center"/>
    </xf>
    <xf numFmtId="20" fontId="13" fillId="10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6" fillId="14" borderId="15" xfId="0" applyFont="1" applyFill="1" applyBorder="1" applyAlignment="1">
      <alignment horizontal="left" vertical="center"/>
    </xf>
    <xf numFmtId="165" fontId="13" fillId="10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14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4" borderId="4" xfId="3" applyFont="1" applyBorder="1" applyAlignment="1">
      <alignment horizontal="center" vertical="center" wrapText="1"/>
    </xf>
    <xf numFmtId="0" fontId="13" fillId="4" borderId="4" xfId="3" applyFont="1" applyBorder="1" applyAlignment="1">
      <alignment horizontal="center" vertical="center" wrapText="1"/>
    </xf>
    <xf numFmtId="20" fontId="13" fillId="6" borderId="2" xfId="0" applyNumberFormat="1" applyFont="1" applyFill="1" applyBorder="1" applyAlignment="1">
      <alignment horizontal="center" vertical="center" wrapText="1"/>
    </xf>
    <xf numFmtId="20" fontId="13" fillId="6" borderId="3" xfId="0" applyNumberFormat="1" applyFont="1" applyFill="1" applyBorder="1" applyAlignment="1">
      <alignment horizontal="center" vertical="center" wrapText="1"/>
    </xf>
    <xf numFmtId="20" fontId="13" fillId="6" borderId="1" xfId="0" applyNumberFormat="1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20" fontId="13" fillId="5" borderId="2" xfId="0" applyNumberFormat="1" applyFont="1" applyFill="1" applyBorder="1" applyAlignment="1">
      <alignment horizontal="center" vertical="center" wrapText="1"/>
    </xf>
    <xf numFmtId="20" fontId="13" fillId="5" borderId="3" xfId="0" applyNumberFormat="1" applyFont="1" applyFill="1" applyBorder="1" applyAlignment="1">
      <alignment horizontal="center" vertical="center" wrapText="1"/>
    </xf>
    <xf numFmtId="20" fontId="13" fillId="5" borderId="4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20" fontId="6" fillId="0" borderId="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20" fontId="6" fillId="10" borderId="2" xfId="0" applyNumberFormat="1" applyFont="1" applyFill="1" applyBorder="1" applyAlignment="1">
      <alignment horizontal="center" vertical="center" wrapText="1"/>
    </xf>
    <xf numFmtId="20" fontId="6" fillId="10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20" fontId="6" fillId="2" borderId="2" xfId="0" applyNumberFormat="1" applyFont="1" applyFill="1" applyBorder="1" applyAlignment="1">
      <alignment horizontal="center" vertical="center" wrapText="1"/>
    </xf>
    <xf numFmtId="20" fontId="6" fillId="2" borderId="4" xfId="0" applyNumberFormat="1" applyFont="1" applyFill="1" applyBorder="1" applyAlignment="1">
      <alignment horizontal="center" vertical="center" wrapText="1"/>
    </xf>
    <xf numFmtId="20" fontId="6" fillId="2" borderId="3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3" fillId="14" borderId="5" xfId="0" applyFont="1" applyFill="1" applyBorder="1" applyAlignment="1">
      <alignment horizontal="left" vertical="center"/>
    </xf>
    <xf numFmtId="0" fontId="6" fillId="16" borderId="5" xfId="0" applyFont="1" applyFill="1" applyBorder="1" applyAlignment="1">
      <alignment horizontal="left" vertical="center"/>
    </xf>
    <xf numFmtId="0" fontId="6" fillId="16" borderId="1" xfId="0" applyFont="1" applyFill="1" applyBorder="1" applyAlignment="1">
      <alignment horizontal="left" vertical="center"/>
    </xf>
    <xf numFmtId="0" fontId="32" fillId="14" borderId="14" xfId="0" applyFont="1" applyFill="1" applyBorder="1" applyAlignment="1">
      <alignment horizontal="left" vertical="center"/>
    </xf>
    <xf numFmtId="0" fontId="6" fillId="14" borderId="14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3" fillId="17" borderId="1" xfId="0" applyFont="1" applyFill="1" applyBorder="1" applyAlignment="1">
      <alignment horizontal="left" vertical="center"/>
    </xf>
    <xf numFmtId="0" fontId="6" fillId="17" borderId="1" xfId="0" applyFont="1" applyFill="1" applyBorder="1" applyAlignment="1">
      <alignment horizontal="left" vertical="center"/>
    </xf>
    <xf numFmtId="0" fontId="6" fillId="17" borderId="1" xfId="0" applyFont="1" applyFill="1" applyBorder="1" applyAlignment="1">
      <alignment horizontal="left" vertical="center" wrapText="1"/>
    </xf>
    <xf numFmtId="0" fontId="13" fillId="14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11" fillId="0" borderId="0" xfId="2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 wrapText="1"/>
    </xf>
    <xf numFmtId="0" fontId="35" fillId="4" borderId="4" xfId="3" applyFont="1" applyBorder="1" applyAlignment="1">
      <alignment horizontal="center" vertical="center" wrapText="1"/>
    </xf>
    <xf numFmtId="20" fontId="6" fillId="0" borderId="0" xfId="0" applyNumberFormat="1" applyFont="1" applyAlignment="1">
      <alignment horizontal="left" vertical="center"/>
    </xf>
    <xf numFmtId="20" fontId="13" fillId="0" borderId="0" xfId="0" applyNumberFormat="1" applyFont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left" vertical="center"/>
    </xf>
    <xf numFmtId="20" fontId="13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20" fontId="6" fillId="0" borderId="3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left" vertical="center"/>
    </xf>
    <xf numFmtId="20" fontId="13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20" fontId="6" fillId="0" borderId="7" xfId="0" applyNumberFormat="1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left" vertical="center"/>
    </xf>
    <xf numFmtId="20" fontId="13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6" fillId="15" borderId="1" xfId="0" applyFont="1" applyFill="1" applyBorder="1" applyAlignment="1">
      <alignment vertical="center" wrapText="1"/>
    </xf>
    <xf numFmtId="20" fontId="6" fillId="10" borderId="12" xfId="0" applyNumberFormat="1" applyFont="1" applyFill="1" applyBorder="1" applyAlignment="1">
      <alignment horizontal="center" vertical="center" wrapText="1"/>
    </xf>
    <xf numFmtId="20" fontId="6" fillId="10" borderId="7" xfId="0" applyNumberFormat="1" applyFont="1" applyFill="1" applyBorder="1" applyAlignment="1">
      <alignment horizontal="center" vertical="center" wrapText="1"/>
    </xf>
    <xf numFmtId="20" fontId="6" fillId="10" borderId="3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20" fontId="6" fillId="2" borderId="11" xfId="0" applyNumberFormat="1" applyFont="1" applyFill="1" applyBorder="1" applyAlignment="1">
      <alignment horizontal="center" vertical="center" wrapText="1"/>
    </xf>
    <xf numFmtId="20" fontId="6" fillId="2" borderId="6" xfId="0" applyNumberFormat="1" applyFont="1" applyFill="1" applyBorder="1" applyAlignment="1">
      <alignment horizontal="center" vertical="center" wrapText="1"/>
    </xf>
    <xf numFmtId="0" fontId="13" fillId="8" borderId="1" xfId="3" applyFont="1" applyFill="1" applyBorder="1" applyAlignment="1">
      <alignment horizontal="center" vertical="center" wrapText="1"/>
    </xf>
    <xf numFmtId="0" fontId="14" fillId="8" borderId="1" xfId="5" applyFont="1" applyFill="1" applyBorder="1" applyAlignment="1">
      <alignment horizontal="left" vertical="center" wrapText="1"/>
    </xf>
    <xf numFmtId="164" fontId="11" fillId="0" borderId="0" xfId="2" applyNumberFormat="1" applyFont="1" applyFill="1" applyBorder="1" applyAlignment="1">
      <alignment vertical="center" wrapText="1"/>
    </xf>
    <xf numFmtId="20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3" fillId="4" borderId="1" xfId="3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20" fontId="6" fillId="0" borderId="3" xfId="0" applyNumberFormat="1" applyFont="1" applyBorder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3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20" fontId="6" fillId="6" borderId="1" xfId="0" applyNumberFormat="1" applyFont="1" applyFill="1" applyBorder="1" applyAlignment="1">
      <alignment horizontal="center" vertical="center" wrapText="1"/>
    </xf>
    <xf numFmtId="20" fontId="6" fillId="6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left" vertical="center" wrapText="1"/>
    </xf>
    <xf numFmtId="0" fontId="40" fillId="13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40" fillId="0" borderId="6" xfId="0" applyFont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20" fontId="6" fillId="0" borderId="4" xfId="0" applyNumberFormat="1" applyFont="1" applyBorder="1" applyAlignment="1">
      <alignment horizontal="center" vertical="center"/>
    </xf>
    <xf numFmtId="0" fontId="6" fillId="16" borderId="1" xfId="0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left" vertical="center" wrapText="1"/>
    </xf>
    <xf numFmtId="20" fontId="6" fillId="10" borderId="2" xfId="0" applyNumberFormat="1" applyFont="1" applyFill="1" applyBorder="1" applyAlignment="1">
      <alignment horizontal="center" vertical="center"/>
    </xf>
    <xf numFmtId="20" fontId="6" fillId="10" borderId="4" xfId="0" applyNumberFormat="1" applyFont="1" applyFill="1" applyBorder="1" applyAlignment="1">
      <alignment horizontal="center" vertical="center"/>
    </xf>
    <xf numFmtId="20" fontId="6" fillId="10" borderId="1" xfId="0" applyNumberFormat="1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justify" vertical="center" wrapText="1"/>
    </xf>
    <xf numFmtId="0" fontId="37" fillId="18" borderId="1" xfId="0" applyFont="1" applyFill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20" fontId="6" fillId="0" borderId="5" xfId="0" applyNumberFormat="1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left" vertical="center"/>
    </xf>
    <xf numFmtId="0" fontId="3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20" fontId="6" fillId="0" borderId="11" xfId="0" applyNumberFormat="1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0" fontId="6" fillId="15" borderId="11" xfId="0" applyFont="1" applyFill="1" applyBorder="1" applyAlignment="1">
      <alignment vertical="center" wrapText="1"/>
    </xf>
    <xf numFmtId="0" fontId="13" fillId="4" borderId="10" xfId="3" applyFont="1" applyBorder="1" applyAlignment="1">
      <alignment horizontal="center" vertical="center" wrapText="1"/>
    </xf>
    <xf numFmtId="0" fontId="13" fillId="4" borderId="15" xfId="3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37" fillId="0" borderId="4" xfId="0" applyFont="1" applyBorder="1" applyAlignment="1">
      <alignment vertical="center" wrapText="1"/>
    </xf>
    <xf numFmtId="0" fontId="27" fillId="1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20" fontId="6" fillId="0" borderId="8" xfId="0" applyNumberFormat="1" applyFont="1" applyBorder="1" applyAlignment="1">
      <alignment horizontal="center" vertical="center"/>
    </xf>
    <xf numFmtId="0" fontId="6" fillId="16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 vertical="center"/>
    </xf>
    <xf numFmtId="0" fontId="6" fillId="16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15" borderId="1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horizontal="left" vertical="center" wrapText="1"/>
    </xf>
    <xf numFmtId="0" fontId="14" fillId="0" borderId="0" xfId="5" applyFont="1" applyFill="1" applyBorder="1" applyAlignment="1">
      <alignment vertical="center"/>
    </xf>
    <xf numFmtId="0" fontId="43" fillId="0" borderId="1" xfId="0" applyFont="1" applyBorder="1"/>
    <xf numFmtId="0" fontId="6" fillId="19" borderId="1" xfId="0" applyFont="1" applyFill="1" applyBorder="1" applyAlignment="1">
      <alignment vertical="center"/>
    </xf>
    <xf numFmtId="20" fontId="6" fillId="10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19" borderId="2" xfId="0" applyFont="1" applyFill="1" applyBorder="1" applyAlignment="1">
      <alignment vertical="center"/>
    </xf>
    <xf numFmtId="0" fontId="6" fillId="19" borderId="4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20" fontId="6" fillId="10" borderId="12" xfId="0" applyNumberFormat="1" applyFont="1" applyFill="1" applyBorder="1" applyAlignment="1">
      <alignment horizontal="center" vertical="center"/>
    </xf>
    <xf numFmtId="20" fontId="6" fillId="10" borderId="10" xfId="0" applyNumberFormat="1" applyFont="1" applyFill="1" applyBorder="1" applyAlignment="1">
      <alignment horizontal="center" vertical="center"/>
    </xf>
    <xf numFmtId="20" fontId="6" fillId="10" borderId="7" xfId="0" applyNumberFormat="1" applyFont="1" applyFill="1" applyBorder="1" applyAlignment="1">
      <alignment horizontal="center" vertical="center"/>
    </xf>
    <xf numFmtId="20" fontId="6" fillId="5" borderId="2" xfId="0" applyNumberFormat="1" applyFont="1" applyFill="1" applyBorder="1" applyAlignment="1">
      <alignment horizontal="center" vertical="center"/>
    </xf>
    <xf numFmtId="20" fontId="6" fillId="5" borderId="3" xfId="0" applyNumberFormat="1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20" fontId="6" fillId="0" borderId="12" xfId="0" applyNumberFormat="1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0" fontId="26" fillId="0" borderId="0" xfId="3" applyFont="1" applyFill="1" applyBorder="1" applyAlignment="1">
      <alignment horizontal="center" vertical="center" wrapText="1"/>
    </xf>
    <xf numFmtId="164" fontId="22" fillId="0" borderId="0" xfId="2" applyNumberFormat="1" applyFont="1" applyFill="1" applyBorder="1" applyAlignment="1">
      <alignment vertical="center" wrapText="1"/>
    </xf>
    <xf numFmtId="0" fontId="23" fillId="0" borderId="0" xfId="4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65" fontId="13" fillId="0" borderId="0" xfId="3" applyNumberFormat="1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3" fillId="0" borderId="0" xfId="0" applyFont="1"/>
    <xf numFmtId="20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20" fontId="6" fillId="0" borderId="12" xfId="0" applyNumberFormat="1" applyFont="1" applyBorder="1" applyAlignment="1">
      <alignment horizontal="center" vertical="center" wrapText="1"/>
    </xf>
    <xf numFmtId="20" fontId="6" fillId="0" borderId="10" xfId="0" applyNumberFormat="1" applyFont="1" applyBorder="1" applyAlignment="1">
      <alignment horizontal="center" vertical="center" wrapText="1"/>
    </xf>
    <xf numFmtId="0" fontId="35" fillId="4" borderId="1" xfId="3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/>
    </xf>
    <xf numFmtId="0" fontId="52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53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vertical="center"/>
    </xf>
    <xf numFmtId="20" fontId="6" fillId="8" borderId="2" xfId="0" applyNumberFormat="1" applyFont="1" applyFill="1" applyBorder="1" applyAlignment="1">
      <alignment horizontal="center" vertical="center" wrapText="1"/>
    </xf>
    <xf numFmtId="20" fontId="6" fillId="8" borderId="4" xfId="0" applyNumberFormat="1" applyFont="1" applyFill="1" applyBorder="1" applyAlignment="1">
      <alignment horizontal="center" vertical="center" wrapText="1"/>
    </xf>
    <xf numFmtId="20" fontId="6" fillId="8" borderId="2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51" fillId="8" borderId="1" xfId="0" applyFont="1" applyFill="1" applyBorder="1" applyAlignment="1">
      <alignment vertical="center"/>
    </xf>
    <xf numFmtId="0" fontId="6" fillId="21" borderId="1" xfId="0" applyFont="1" applyFill="1" applyBorder="1" applyAlignment="1">
      <alignment vertical="center" wrapText="1"/>
    </xf>
    <xf numFmtId="0" fontId="6" fillId="22" borderId="1" xfId="0" applyFont="1" applyFill="1" applyBorder="1" applyAlignment="1">
      <alignment vertical="center"/>
    </xf>
    <xf numFmtId="0" fontId="6" fillId="22" borderId="1" xfId="0" applyFont="1" applyFill="1" applyBorder="1" applyAlignment="1">
      <alignment vertical="center" wrapText="1"/>
    </xf>
    <xf numFmtId="0" fontId="6" fillId="22" borderId="1" xfId="0" applyFont="1" applyFill="1" applyBorder="1" applyAlignment="1">
      <alignment horizontal="left" vertical="center" wrapText="1"/>
    </xf>
    <xf numFmtId="0" fontId="6" fillId="22" borderId="0" xfId="0" applyFont="1" applyFill="1" applyAlignment="1">
      <alignment vertical="center"/>
    </xf>
    <xf numFmtId="0" fontId="6" fillId="22" borderId="1" xfId="0" applyFont="1" applyFill="1" applyBorder="1" applyAlignment="1">
      <alignment wrapText="1"/>
    </xf>
    <xf numFmtId="0" fontId="6" fillId="22" borderId="0" xfId="0" applyFont="1" applyFill="1" applyAlignment="1">
      <alignment horizontal="left" vertical="center"/>
    </xf>
    <xf numFmtId="165" fontId="15" fillId="9" borderId="2" xfId="0" applyNumberFormat="1" applyFont="1" applyFill="1" applyBorder="1" applyAlignment="1">
      <alignment horizontal="center" vertical="center"/>
    </xf>
    <xf numFmtId="165" fontId="15" fillId="9" borderId="3" xfId="0" applyNumberFormat="1" applyFont="1" applyFill="1" applyBorder="1" applyAlignment="1">
      <alignment horizontal="center" vertical="center"/>
    </xf>
    <xf numFmtId="165" fontId="15" fillId="9" borderId="4" xfId="0" applyNumberFormat="1" applyFont="1" applyFill="1" applyBorder="1" applyAlignment="1">
      <alignment horizontal="center" vertical="center"/>
    </xf>
    <xf numFmtId="165" fontId="6" fillId="17" borderId="11" xfId="0" applyNumberFormat="1" applyFont="1" applyFill="1" applyBorder="1" applyAlignment="1">
      <alignment horizontal="center" vertical="center"/>
    </xf>
    <xf numFmtId="165" fontId="6" fillId="17" borderId="13" xfId="0" applyNumberFormat="1" applyFont="1" applyFill="1" applyBorder="1" applyAlignment="1">
      <alignment horizontal="center" vertical="center"/>
    </xf>
    <xf numFmtId="165" fontId="6" fillId="17" borderId="12" xfId="0" applyNumberFormat="1" applyFont="1" applyFill="1" applyBorder="1" applyAlignment="1">
      <alignment horizontal="center" vertical="center"/>
    </xf>
    <xf numFmtId="165" fontId="6" fillId="17" borderId="8" xfId="0" applyNumberFormat="1" applyFont="1" applyFill="1" applyBorder="1" applyAlignment="1">
      <alignment horizontal="center" vertical="center"/>
    </xf>
    <xf numFmtId="165" fontId="6" fillId="17" borderId="9" xfId="0" applyNumberFormat="1" applyFont="1" applyFill="1" applyBorder="1" applyAlignment="1">
      <alignment horizontal="center" vertical="center"/>
    </xf>
    <xf numFmtId="165" fontId="6" fillId="17" borderId="10" xfId="0" applyNumberFormat="1" applyFont="1" applyFill="1" applyBorder="1" applyAlignment="1">
      <alignment horizontal="center" vertical="center"/>
    </xf>
    <xf numFmtId="20" fontId="6" fillId="17" borderId="5" xfId="0" applyNumberFormat="1" applyFont="1" applyFill="1" applyBorder="1" applyAlignment="1">
      <alignment horizontal="center" vertical="center"/>
    </xf>
    <xf numFmtId="20" fontId="6" fillId="17" borderId="14" xfId="0" applyNumberFormat="1" applyFont="1" applyFill="1" applyBorder="1" applyAlignment="1">
      <alignment horizontal="center" vertical="center"/>
    </xf>
    <xf numFmtId="20" fontId="6" fillId="17" borderId="15" xfId="0" applyNumberFormat="1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left" vertical="center"/>
    </xf>
    <xf numFmtId="0" fontId="6" fillId="14" borderId="4" xfId="0" applyFont="1" applyFill="1" applyBorder="1" applyAlignment="1">
      <alignment horizontal="left"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20" fontId="6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14" borderId="5" xfId="0" applyFont="1" applyFill="1" applyBorder="1" applyAlignment="1">
      <alignment horizontal="left" vertical="center"/>
    </xf>
    <xf numFmtId="0" fontId="6" fillId="14" borderId="14" xfId="0" applyFont="1" applyFill="1" applyBorder="1" applyAlignment="1">
      <alignment horizontal="left" vertical="center"/>
    </xf>
    <xf numFmtId="0" fontId="6" fillId="14" borderId="15" xfId="0" applyFont="1" applyFill="1" applyBorder="1" applyAlignment="1">
      <alignment horizontal="left" vertical="center"/>
    </xf>
    <xf numFmtId="165" fontId="6" fillId="14" borderId="11" xfId="0" applyNumberFormat="1" applyFont="1" applyFill="1" applyBorder="1" applyAlignment="1">
      <alignment horizontal="center" vertical="center"/>
    </xf>
    <xf numFmtId="165" fontId="6" fillId="14" borderId="13" xfId="0" applyNumberFormat="1" applyFont="1" applyFill="1" applyBorder="1" applyAlignment="1">
      <alignment horizontal="center" vertical="center"/>
    </xf>
    <xf numFmtId="165" fontId="6" fillId="14" borderId="12" xfId="0" applyNumberFormat="1" applyFont="1" applyFill="1" applyBorder="1" applyAlignment="1">
      <alignment horizontal="center" vertical="center"/>
    </xf>
    <xf numFmtId="165" fontId="6" fillId="14" borderId="8" xfId="0" applyNumberFormat="1" applyFont="1" applyFill="1" applyBorder="1" applyAlignment="1">
      <alignment horizontal="center" vertical="center"/>
    </xf>
    <xf numFmtId="165" fontId="6" fillId="14" borderId="9" xfId="0" applyNumberFormat="1" applyFont="1" applyFill="1" applyBorder="1" applyAlignment="1">
      <alignment horizontal="center" vertical="center"/>
    </xf>
    <xf numFmtId="165" fontId="6" fillId="14" borderId="10" xfId="0" applyNumberFormat="1" applyFont="1" applyFill="1" applyBorder="1" applyAlignment="1">
      <alignment horizontal="center" vertical="center"/>
    </xf>
    <xf numFmtId="20" fontId="6" fillId="14" borderId="5" xfId="0" applyNumberFormat="1" applyFont="1" applyFill="1" applyBorder="1" applyAlignment="1">
      <alignment horizontal="center" vertical="center"/>
    </xf>
    <xf numFmtId="20" fontId="6" fillId="14" borderId="14" xfId="0" applyNumberFormat="1" applyFont="1" applyFill="1" applyBorder="1" applyAlignment="1">
      <alignment horizontal="center" vertical="center"/>
    </xf>
    <xf numFmtId="20" fontId="6" fillId="14" borderId="15" xfId="0" applyNumberFormat="1" applyFont="1" applyFill="1" applyBorder="1" applyAlignment="1">
      <alignment horizontal="center" vertical="center"/>
    </xf>
    <xf numFmtId="164" fontId="11" fillId="14" borderId="1" xfId="2" applyNumberFormat="1" applyFont="1" applyFill="1" applyBorder="1" applyAlignment="1">
      <alignment horizontal="center" vertical="center" wrapText="1"/>
    </xf>
    <xf numFmtId="0" fontId="30" fillId="12" borderId="13" xfId="4" applyFont="1" applyFill="1" applyBorder="1" applyAlignment="1">
      <alignment horizontal="center" vertical="center" wrapText="1"/>
    </xf>
    <xf numFmtId="0" fontId="30" fillId="12" borderId="0" xfId="4" applyFont="1" applyFill="1" applyBorder="1" applyAlignment="1">
      <alignment horizontal="center" vertical="center" wrapText="1"/>
    </xf>
    <xf numFmtId="0" fontId="30" fillId="12" borderId="9" xfId="4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64" fontId="33" fillId="14" borderId="2" xfId="2" applyNumberFormat="1" applyFont="1" applyFill="1" applyBorder="1" applyAlignment="1">
      <alignment horizontal="center" vertical="center" wrapText="1"/>
    </xf>
    <xf numFmtId="164" fontId="33" fillId="14" borderId="3" xfId="2" applyNumberFormat="1" applyFont="1" applyFill="1" applyBorder="1" applyAlignment="1">
      <alignment horizontal="center" vertical="center" wrapText="1"/>
    </xf>
    <xf numFmtId="164" fontId="33" fillId="14" borderId="4" xfId="2" applyNumberFormat="1" applyFont="1" applyFill="1" applyBorder="1" applyAlignment="1">
      <alignment horizontal="center" vertical="center" wrapText="1"/>
    </xf>
    <xf numFmtId="0" fontId="30" fillId="12" borderId="1" xfId="4" applyFont="1" applyFill="1" applyBorder="1" applyAlignment="1">
      <alignment horizontal="center" vertical="center" wrapText="1"/>
    </xf>
    <xf numFmtId="165" fontId="13" fillId="4" borderId="2" xfId="3" applyNumberFormat="1" applyFont="1" applyBorder="1" applyAlignment="1">
      <alignment horizontal="center" vertical="center" wrapText="1"/>
    </xf>
    <xf numFmtId="165" fontId="13" fillId="4" borderId="4" xfId="3" applyNumberFormat="1" applyFont="1" applyBorder="1" applyAlignment="1">
      <alignment horizontal="center" vertical="center" wrapText="1"/>
    </xf>
    <xf numFmtId="165" fontId="6" fillId="16" borderId="11" xfId="0" applyNumberFormat="1" applyFont="1" applyFill="1" applyBorder="1" applyAlignment="1">
      <alignment horizontal="center" vertical="center"/>
    </xf>
    <xf numFmtId="165" fontId="6" fillId="16" borderId="13" xfId="0" applyNumberFormat="1" applyFont="1" applyFill="1" applyBorder="1" applyAlignment="1">
      <alignment horizontal="center" vertical="center"/>
    </xf>
    <xf numFmtId="165" fontId="6" fillId="16" borderId="12" xfId="0" applyNumberFormat="1" applyFont="1" applyFill="1" applyBorder="1" applyAlignment="1">
      <alignment horizontal="center" vertical="center"/>
    </xf>
    <xf numFmtId="165" fontId="6" fillId="16" borderId="8" xfId="0" applyNumberFormat="1" applyFont="1" applyFill="1" applyBorder="1" applyAlignment="1">
      <alignment horizontal="center" vertical="center"/>
    </xf>
    <xf numFmtId="165" fontId="6" fillId="16" borderId="9" xfId="0" applyNumberFormat="1" applyFont="1" applyFill="1" applyBorder="1" applyAlignment="1">
      <alignment horizontal="center" vertical="center"/>
    </xf>
    <xf numFmtId="165" fontId="6" fillId="16" borderId="10" xfId="0" applyNumberFormat="1" applyFont="1" applyFill="1" applyBorder="1" applyAlignment="1">
      <alignment horizontal="center" vertical="center"/>
    </xf>
    <xf numFmtId="20" fontId="6" fillId="16" borderId="5" xfId="0" applyNumberFormat="1" applyFont="1" applyFill="1" applyBorder="1" applyAlignment="1">
      <alignment horizontal="center" vertical="center"/>
    </xf>
    <xf numFmtId="20" fontId="6" fillId="16" borderId="14" xfId="0" applyNumberFormat="1" applyFont="1" applyFill="1" applyBorder="1" applyAlignment="1">
      <alignment horizontal="center" vertical="center"/>
    </xf>
    <xf numFmtId="20" fontId="6" fillId="16" borderId="1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19" borderId="1" xfId="0" applyFont="1" applyFill="1" applyBorder="1" applyAlignment="1">
      <alignment vertical="center"/>
    </xf>
    <xf numFmtId="165" fontId="13" fillId="4" borderId="12" xfId="3" applyNumberFormat="1" applyFont="1" applyBorder="1" applyAlignment="1">
      <alignment horizontal="center" vertical="center" wrapText="1"/>
    </xf>
    <xf numFmtId="165" fontId="13" fillId="4" borderId="10" xfId="3" applyNumberFormat="1" applyFont="1" applyBorder="1" applyAlignment="1">
      <alignment horizontal="center" vertical="center" wrapText="1"/>
    </xf>
    <xf numFmtId="0" fontId="13" fillId="4" borderId="2" xfId="3" applyFont="1" applyBorder="1" applyAlignment="1">
      <alignment horizontal="center" vertical="center" wrapText="1"/>
    </xf>
    <xf numFmtId="0" fontId="13" fillId="4" borderId="4" xfId="3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3" fillId="12" borderId="13" xfId="4" applyFont="1" applyFill="1" applyBorder="1" applyAlignment="1">
      <alignment horizontal="center" vertical="center" wrapText="1"/>
    </xf>
    <xf numFmtId="0" fontId="23" fillId="12" borderId="0" xfId="4" applyFont="1" applyFill="1" applyBorder="1" applyAlignment="1">
      <alignment horizontal="center" vertical="center" wrapText="1"/>
    </xf>
    <xf numFmtId="0" fontId="23" fillId="12" borderId="9" xfId="4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19" borderId="2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0" fontId="6" fillId="10" borderId="4" xfId="0" applyFont="1" applyFill="1" applyBorder="1" applyAlignment="1">
      <alignment vertical="center"/>
    </xf>
    <xf numFmtId="0" fontId="6" fillId="19" borderId="2" xfId="0" applyFont="1" applyFill="1" applyBorder="1" applyAlignment="1">
      <alignment vertical="center"/>
    </xf>
    <xf numFmtId="0" fontId="6" fillId="19" borderId="4" xfId="0" applyFont="1" applyFill="1" applyBorder="1" applyAlignment="1">
      <alignment vertical="center"/>
    </xf>
    <xf numFmtId="0" fontId="44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center"/>
    </xf>
    <xf numFmtId="20" fontId="6" fillId="0" borderId="11" xfId="0" applyNumberFormat="1" applyFont="1" applyBorder="1" applyAlignment="1">
      <alignment horizontal="center" vertical="top"/>
    </xf>
    <xf numFmtId="20" fontId="6" fillId="0" borderId="13" xfId="0" applyNumberFormat="1" applyFont="1" applyBorder="1" applyAlignment="1">
      <alignment horizontal="center" vertical="top"/>
    </xf>
    <xf numFmtId="20" fontId="6" fillId="0" borderId="12" xfId="0" applyNumberFormat="1" applyFont="1" applyBorder="1" applyAlignment="1">
      <alignment horizontal="center" vertical="top"/>
    </xf>
    <xf numFmtId="20" fontId="6" fillId="0" borderId="6" xfId="0" applyNumberFormat="1" applyFont="1" applyBorder="1" applyAlignment="1">
      <alignment horizontal="center" vertical="top"/>
    </xf>
    <xf numFmtId="20" fontId="6" fillId="0" borderId="0" xfId="0" applyNumberFormat="1" applyFont="1" applyAlignment="1">
      <alignment horizontal="center" vertical="top"/>
    </xf>
    <xf numFmtId="20" fontId="6" fillId="0" borderId="7" xfId="0" applyNumberFormat="1" applyFont="1" applyBorder="1" applyAlignment="1">
      <alignment horizontal="center" vertical="top"/>
    </xf>
    <xf numFmtId="20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0" fontId="6" fillId="0" borderId="8" xfId="0" applyNumberFormat="1" applyFont="1" applyBorder="1" applyAlignment="1">
      <alignment horizontal="center" vertical="top"/>
    </xf>
    <xf numFmtId="20" fontId="6" fillId="0" borderId="9" xfId="0" applyNumberFormat="1" applyFont="1" applyBorder="1" applyAlignment="1">
      <alignment horizontal="center" vertical="top"/>
    </xf>
    <xf numFmtId="20" fontId="6" fillId="0" borderId="10" xfId="0" applyNumberFormat="1" applyFont="1" applyBorder="1" applyAlignment="1">
      <alignment horizontal="center" vertical="top"/>
    </xf>
    <xf numFmtId="20" fontId="6" fillId="0" borderId="4" xfId="0" applyNumberFormat="1" applyFont="1" applyBorder="1" applyAlignment="1">
      <alignment horizontal="center" vertical="top"/>
    </xf>
    <xf numFmtId="0" fontId="6" fillId="10" borderId="3" xfId="0" applyFont="1" applyFill="1" applyBorder="1" applyAlignment="1">
      <alignment vertical="center"/>
    </xf>
    <xf numFmtId="20" fontId="6" fillId="0" borderId="11" xfId="0" applyNumberFormat="1" applyFont="1" applyBorder="1" applyAlignment="1">
      <alignment horizontal="center" vertical="center"/>
    </xf>
    <xf numFmtId="20" fontId="6" fillId="0" borderId="13" xfId="0" applyNumberFormat="1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6" fillId="19" borderId="3" xfId="0" applyFont="1" applyFill="1" applyBorder="1" applyAlignment="1">
      <alignment horizontal="center" vertical="center"/>
    </xf>
    <xf numFmtId="0" fontId="6" fillId="19" borderId="3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22" fillId="14" borderId="1" xfId="2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6" fillId="14" borderId="5" xfId="0" applyNumberFormat="1" applyFont="1" applyFill="1" applyBorder="1" applyAlignment="1">
      <alignment horizontal="center" vertical="center"/>
    </xf>
    <xf numFmtId="165" fontId="6" fillId="14" borderId="15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5" fontId="13" fillId="4" borderId="1" xfId="3" applyNumberFormat="1" applyFont="1" applyBorder="1" applyAlignment="1">
      <alignment horizontal="center" vertical="center" wrapText="1"/>
    </xf>
    <xf numFmtId="165" fontId="14" fillId="4" borderId="2" xfId="3" applyNumberFormat="1" applyFont="1" applyBorder="1" applyAlignment="1">
      <alignment horizontal="center" vertical="center" wrapText="1"/>
    </xf>
    <xf numFmtId="165" fontId="14" fillId="4" borderId="4" xfId="3" applyNumberFormat="1" applyFont="1" applyBorder="1" applyAlignment="1">
      <alignment horizontal="center" vertical="center" wrapText="1"/>
    </xf>
    <xf numFmtId="0" fontId="23" fillId="12" borderId="11" xfId="4" applyFont="1" applyFill="1" applyBorder="1" applyAlignment="1">
      <alignment horizontal="center" vertical="center" wrapText="1"/>
    </xf>
    <xf numFmtId="0" fontId="23" fillId="12" borderId="6" xfId="4" applyFont="1" applyFill="1" applyBorder="1" applyAlignment="1">
      <alignment horizontal="center" vertical="center" wrapText="1"/>
    </xf>
    <xf numFmtId="0" fontId="23" fillId="12" borderId="8" xfId="4" applyFont="1" applyFill="1" applyBorder="1" applyAlignment="1">
      <alignment horizontal="center" vertical="center" wrapText="1"/>
    </xf>
    <xf numFmtId="0" fontId="13" fillId="4" borderId="12" xfId="3" applyFont="1" applyBorder="1" applyAlignment="1">
      <alignment horizontal="center" vertical="center" wrapText="1"/>
    </xf>
    <xf numFmtId="0" fontId="13" fillId="4" borderId="10" xfId="3" applyFont="1" applyBorder="1" applyAlignment="1">
      <alignment horizontal="center" vertical="center" wrapText="1"/>
    </xf>
    <xf numFmtId="0" fontId="42" fillId="10" borderId="2" xfId="0" applyFont="1" applyFill="1" applyBorder="1" applyAlignment="1">
      <alignment vertical="center" wrapText="1"/>
    </xf>
    <xf numFmtId="0" fontId="42" fillId="10" borderId="3" xfId="0" applyFont="1" applyFill="1" applyBorder="1" applyAlignment="1">
      <alignment vertical="center" wrapText="1"/>
    </xf>
    <xf numFmtId="0" fontId="42" fillId="10" borderId="4" xfId="0" applyFont="1" applyFill="1" applyBorder="1" applyAlignment="1">
      <alignment vertical="center" wrapText="1"/>
    </xf>
    <xf numFmtId="0" fontId="22" fillId="14" borderId="1" xfId="2" applyFont="1" applyFill="1" applyBorder="1" applyAlignment="1">
      <alignment horizontal="center" vertical="center" wrapText="1"/>
    </xf>
    <xf numFmtId="0" fontId="23" fillId="12" borderId="1" xfId="4" applyFont="1" applyFill="1" applyBorder="1" applyAlignment="1">
      <alignment horizontal="center" vertical="center" wrapText="1"/>
    </xf>
    <xf numFmtId="0" fontId="15" fillId="8" borderId="1" xfId="4" applyFont="1" applyFill="1" applyBorder="1" applyAlignment="1">
      <alignment horizontal="center" vertical="center" wrapText="1"/>
    </xf>
    <xf numFmtId="20" fontId="15" fillId="8" borderId="2" xfId="0" applyNumberFormat="1" applyFont="1" applyFill="1" applyBorder="1" applyAlignment="1">
      <alignment horizontal="center" vertical="center"/>
    </xf>
    <xf numFmtId="20" fontId="15" fillId="8" borderId="3" xfId="0" applyNumberFormat="1" applyFont="1" applyFill="1" applyBorder="1" applyAlignment="1">
      <alignment horizontal="center" vertical="center"/>
    </xf>
    <xf numFmtId="20" fontId="15" fillId="8" borderId="4" xfId="0" applyNumberFormat="1" applyFont="1" applyFill="1" applyBorder="1" applyAlignment="1">
      <alignment horizontal="center" vertical="center"/>
    </xf>
    <xf numFmtId="0" fontId="22" fillId="14" borderId="2" xfId="2" applyFont="1" applyFill="1" applyBorder="1" applyAlignment="1">
      <alignment horizontal="center" vertical="center" wrapText="1"/>
    </xf>
    <xf numFmtId="0" fontId="22" fillId="14" borderId="3" xfId="2" applyFont="1" applyFill="1" applyBorder="1" applyAlignment="1">
      <alignment horizontal="center" vertical="center" wrapText="1"/>
    </xf>
    <xf numFmtId="0" fontId="22" fillId="14" borderId="4" xfId="2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6" fillId="15" borderId="5" xfId="0" applyFont="1" applyFill="1" applyBorder="1" applyAlignment="1">
      <alignment vertical="top" wrapText="1"/>
    </xf>
    <xf numFmtId="0" fontId="6" fillId="15" borderId="14" xfId="0" applyFont="1" applyFill="1" applyBorder="1" applyAlignment="1">
      <alignment vertical="top"/>
    </xf>
    <xf numFmtId="0" fontId="6" fillId="15" borderId="15" xfId="0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15" borderId="14" xfId="0" applyFont="1" applyFill="1" applyBorder="1" applyAlignment="1">
      <alignment vertical="top" wrapText="1"/>
    </xf>
    <xf numFmtId="0" fontId="6" fillId="15" borderId="15" xfId="0" applyFont="1" applyFill="1" applyBorder="1" applyAlignment="1">
      <alignment vertical="top" wrapText="1"/>
    </xf>
    <xf numFmtId="164" fontId="22" fillId="14" borderId="2" xfId="2" applyNumberFormat="1" applyFont="1" applyFill="1" applyBorder="1" applyAlignment="1">
      <alignment horizontal="center" vertical="center" wrapText="1"/>
    </xf>
    <xf numFmtId="164" fontId="22" fillId="14" borderId="3" xfId="2" applyNumberFormat="1" applyFont="1" applyFill="1" applyBorder="1" applyAlignment="1">
      <alignment horizontal="center" vertical="center" wrapText="1"/>
    </xf>
    <xf numFmtId="164" fontId="22" fillId="14" borderId="4" xfId="2" applyNumberFormat="1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left" vertical="center"/>
    </xf>
    <xf numFmtId="20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11" fillId="14" borderId="2" xfId="2" applyFont="1" applyFill="1" applyBorder="1" applyAlignment="1">
      <alignment horizontal="center" vertical="center" wrapText="1"/>
    </xf>
    <xf numFmtId="0" fontId="11" fillId="14" borderId="3" xfId="2" applyFont="1" applyFill="1" applyBorder="1" applyAlignment="1">
      <alignment horizontal="center" vertical="center" wrapText="1"/>
    </xf>
    <xf numFmtId="0" fontId="11" fillId="14" borderId="4" xfId="2" applyFont="1" applyFill="1" applyBorder="1" applyAlignment="1">
      <alignment horizontal="center" vertical="center" wrapText="1"/>
    </xf>
    <xf numFmtId="0" fontId="12" fillId="12" borderId="13" xfId="4" applyFont="1" applyFill="1" applyBorder="1" applyAlignment="1">
      <alignment horizontal="center" vertical="center" wrapText="1"/>
    </xf>
    <xf numFmtId="0" fontId="12" fillId="12" borderId="0" xfId="4" applyFont="1" applyFill="1" applyBorder="1" applyAlignment="1">
      <alignment horizontal="center" vertical="center" wrapText="1"/>
    </xf>
    <xf numFmtId="0" fontId="12" fillId="12" borderId="9" xfId="4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2" fillId="12" borderId="11" xfId="4" applyFont="1" applyFill="1" applyBorder="1" applyAlignment="1">
      <alignment horizontal="center" vertical="center" wrapText="1"/>
    </xf>
    <xf numFmtId="0" fontId="12" fillId="12" borderId="6" xfId="4" applyFont="1" applyFill="1" applyBorder="1" applyAlignment="1">
      <alignment horizontal="center" vertical="center" wrapText="1"/>
    </xf>
    <xf numFmtId="0" fontId="12" fillId="12" borderId="8" xfId="4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2" fillId="12" borderId="12" xfId="4" applyFont="1" applyFill="1" applyBorder="1" applyAlignment="1">
      <alignment horizontal="center" vertical="center" wrapText="1"/>
    </xf>
    <xf numFmtId="0" fontId="12" fillId="12" borderId="7" xfId="4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1" fillId="14" borderId="12" xfId="2" applyFont="1" applyFill="1" applyBorder="1" applyAlignment="1">
      <alignment horizontal="center" vertical="center" wrapText="1"/>
    </xf>
    <xf numFmtId="0" fontId="11" fillId="14" borderId="7" xfId="2" applyFont="1" applyFill="1" applyBorder="1" applyAlignment="1">
      <alignment horizontal="center" vertical="center" wrapText="1"/>
    </xf>
    <xf numFmtId="0" fontId="11" fillId="14" borderId="10" xfId="2" applyFont="1" applyFill="1" applyBorder="1" applyAlignment="1">
      <alignment horizontal="center" vertical="center" wrapText="1"/>
    </xf>
    <xf numFmtId="0" fontId="13" fillId="4" borderId="11" xfId="3" applyFont="1" applyBorder="1" applyAlignment="1">
      <alignment horizontal="center" vertical="center" wrapText="1"/>
    </xf>
    <xf numFmtId="0" fontId="13" fillId="4" borderId="8" xfId="3" applyFont="1" applyBorder="1" applyAlignment="1">
      <alignment horizontal="center" vertical="center" wrapText="1"/>
    </xf>
    <xf numFmtId="0" fontId="12" fillId="12" borderId="1" xfId="4" applyFont="1" applyFill="1" applyBorder="1" applyAlignment="1">
      <alignment horizontal="center" vertical="center" wrapText="1"/>
    </xf>
    <xf numFmtId="0" fontId="13" fillId="8" borderId="2" xfId="5" applyFont="1" applyFill="1" applyBorder="1" applyAlignment="1">
      <alignment horizontal="center" vertical="center"/>
    </xf>
    <xf numFmtId="0" fontId="13" fillId="8" borderId="3" xfId="5" applyFont="1" applyFill="1" applyBorder="1" applyAlignment="1">
      <alignment horizontal="center" vertical="center"/>
    </xf>
    <xf numFmtId="0" fontId="13" fillId="8" borderId="4" xfId="5" applyFont="1" applyFill="1" applyBorder="1" applyAlignment="1">
      <alignment horizontal="center" vertical="center"/>
    </xf>
    <xf numFmtId="0" fontId="6" fillId="22" borderId="2" xfId="0" applyFont="1" applyFill="1" applyBorder="1" applyAlignment="1">
      <alignment vertical="center" wrapText="1"/>
    </xf>
    <xf numFmtId="0" fontId="6" fillId="22" borderId="4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40" fillId="13" borderId="1" xfId="0" applyFont="1" applyFill="1" applyBorder="1" applyAlignment="1">
      <alignment horizontal="center" vertical="center" wrapText="1"/>
    </xf>
    <xf numFmtId="164" fontId="11" fillId="14" borderId="2" xfId="2" applyNumberFormat="1" applyFont="1" applyFill="1" applyBorder="1" applyAlignment="1">
      <alignment horizontal="center" vertical="center" wrapText="1"/>
    </xf>
    <xf numFmtId="164" fontId="11" fillId="14" borderId="3" xfId="2" applyNumberFormat="1" applyFont="1" applyFill="1" applyBorder="1" applyAlignment="1">
      <alignment horizontal="center" vertical="center" wrapText="1"/>
    </xf>
    <xf numFmtId="164" fontId="11" fillId="14" borderId="4" xfId="2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4" borderId="1" xfId="3" applyFont="1" applyBorder="1" applyAlignment="1">
      <alignment horizontal="center" vertical="center" wrapText="1"/>
    </xf>
    <xf numFmtId="0" fontId="36" fillId="8" borderId="1" xfId="4" applyFont="1" applyFill="1" applyBorder="1" applyAlignment="1">
      <alignment horizontal="center" vertical="center" wrapText="1"/>
    </xf>
    <xf numFmtId="0" fontId="12" fillId="8" borderId="1" xfId="4" applyFont="1" applyFill="1" applyBorder="1" applyAlignment="1">
      <alignment horizontal="center" vertical="center" wrapText="1"/>
    </xf>
    <xf numFmtId="0" fontId="54" fillId="20" borderId="4" xfId="0" applyFont="1" applyFill="1" applyBorder="1" applyAlignment="1">
      <alignment vertical="center"/>
    </xf>
    <xf numFmtId="0" fontId="54" fillId="20" borderId="1" xfId="0" applyFont="1" applyFill="1" applyBorder="1" applyAlignment="1">
      <alignment vertical="center"/>
    </xf>
    <xf numFmtId="0" fontId="54" fillId="20" borderId="3" xfId="0" applyFont="1" applyFill="1" applyBorder="1" applyAlignment="1">
      <alignment vertical="center"/>
    </xf>
    <xf numFmtId="0" fontId="49" fillId="20" borderId="2" xfId="0" applyFont="1" applyFill="1" applyBorder="1" applyAlignment="1">
      <alignment horizontal="center" vertical="center"/>
    </xf>
    <xf numFmtId="0" fontId="49" fillId="20" borderId="3" xfId="0" applyFont="1" applyFill="1" applyBorder="1" applyAlignment="1">
      <alignment horizontal="center" vertical="center"/>
    </xf>
    <xf numFmtId="0" fontId="13" fillId="20" borderId="4" xfId="0" applyFont="1" applyFill="1" applyBorder="1" applyAlignment="1">
      <alignment vertical="center"/>
    </xf>
    <xf numFmtId="0" fontId="13" fillId="20" borderId="1" xfId="0" applyFont="1" applyFill="1" applyBorder="1" applyAlignment="1">
      <alignment vertical="center"/>
    </xf>
    <xf numFmtId="0" fontId="48" fillId="20" borderId="2" xfId="0" applyFont="1" applyFill="1" applyBorder="1" applyAlignment="1">
      <alignment horizontal="center" vertical="center"/>
    </xf>
    <xf numFmtId="0" fontId="48" fillId="20" borderId="3" xfId="0" applyFont="1" applyFill="1" applyBorder="1" applyAlignment="1">
      <alignment horizontal="center" vertical="center"/>
    </xf>
    <xf numFmtId="20" fontId="6" fillId="20" borderId="2" xfId="0" applyNumberFormat="1" applyFont="1" applyFill="1" applyBorder="1" applyAlignment="1">
      <alignment horizontal="center" vertical="center" wrapText="1"/>
    </xf>
    <xf numFmtId="20" fontId="6" fillId="20" borderId="3" xfId="0" applyNumberFormat="1" applyFont="1" applyFill="1" applyBorder="1" applyAlignment="1">
      <alignment horizontal="center" vertical="center" wrapText="1"/>
    </xf>
    <xf numFmtId="0" fontId="13" fillId="20" borderId="3" xfId="0" applyFont="1" applyFill="1" applyBorder="1" applyAlignment="1">
      <alignment horizontal="left" vertical="center"/>
    </xf>
    <xf numFmtId="0" fontId="13" fillId="20" borderId="4" xfId="0" applyFont="1" applyFill="1" applyBorder="1" applyAlignment="1">
      <alignment horizontal="left" vertical="center"/>
    </xf>
    <xf numFmtId="0" fontId="6" fillId="20" borderId="2" xfId="0" applyFont="1" applyFill="1" applyBorder="1" applyAlignment="1">
      <alignment horizontal="center" vertical="center"/>
    </xf>
    <xf numFmtId="0" fontId="6" fillId="20" borderId="3" xfId="0" applyFont="1" applyFill="1" applyBorder="1" applyAlignment="1">
      <alignment horizontal="center" vertical="center"/>
    </xf>
    <xf numFmtId="20" fontId="6" fillId="2" borderId="12" xfId="0" applyNumberFormat="1" applyFont="1" applyFill="1" applyBorder="1" applyAlignment="1">
      <alignment horizontal="center" vertical="center" wrapText="1"/>
    </xf>
    <xf numFmtId="20" fontId="6" fillId="2" borderId="7" xfId="0" applyNumberFormat="1" applyFont="1" applyFill="1" applyBorder="1" applyAlignment="1">
      <alignment horizontal="center" vertical="center" wrapText="1"/>
    </xf>
  </cellXfs>
  <cellStyles count="6">
    <cellStyle name="20% - Accent5" xfId="3" builtinId="46"/>
    <cellStyle name="40% - Accent1" xfId="5" builtinId="31"/>
    <cellStyle name="Accent1" xfId="2" builtinId="29"/>
    <cellStyle name="Accent5" xfId="4" builtinId="45"/>
    <cellStyle name="Normal" xfId="0" builtinId="0"/>
    <cellStyle name="Normal 2" xfId="1" xr:uid="{9BCD5715-C032-2E46-BB69-70DDD586E09C}"/>
  </cellStyles>
  <dxfs count="0"/>
  <tableStyles count="0" defaultTableStyle="TableStyleMedium2" defaultPivotStyle="PivotStyleLight16"/>
  <colors>
    <mruColors>
      <color rgb="FFFF40FF"/>
      <color rgb="FFFFCCED"/>
      <color rgb="FFD883FF"/>
      <color rgb="FFFF6600"/>
      <color rgb="FFFF860D"/>
      <color rgb="FFFF8AD8"/>
      <color rgb="FFFF9933"/>
      <color rgb="FF7A81FF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267859</xdr:colOff>
      <xdr:row>0</xdr:row>
      <xdr:rowOff>77972</xdr:rowOff>
    </xdr:from>
    <xdr:to>
      <xdr:col>3</xdr:col>
      <xdr:colOff>420835</xdr:colOff>
      <xdr:row>3</xdr:row>
      <xdr:rowOff>278118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913F12-5CBE-4F01-B40E-AB5791C19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504" y="77972"/>
          <a:ext cx="1294241" cy="1296629"/>
        </a:xfrm>
        <a:prstGeom prst="rect">
          <a:avLst/>
        </a:prstGeom>
      </xdr:spPr>
    </xdr:pic>
    <xdr:clientData/>
  </xdr:twoCellAnchor>
  <xdr:twoCellAnchor>
    <xdr:from>
      <xdr:col>4</xdr:col>
      <xdr:colOff>33195</xdr:colOff>
      <xdr:row>0</xdr:row>
      <xdr:rowOff>44302</xdr:rowOff>
    </xdr:from>
    <xdr:to>
      <xdr:col>4</xdr:col>
      <xdr:colOff>2669437</xdr:colOff>
      <xdr:row>2</xdr:row>
      <xdr:rowOff>46394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8A4201-78D8-41B1-BB95-B23B3AC1CF37}"/>
            </a:ext>
          </a:extLst>
        </xdr:cNvPr>
        <xdr:cNvSpPr txBox="1"/>
      </xdr:nvSpPr>
      <xdr:spPr>
        <a:xfrm>
          <a:off x="2381218" y="44302"/>
          <a:ext cx="2636242" cy="733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  <xdr:twoCellAnchor editAs="oneCell">
    <xdr:from>
      <xdr:col>1</xdr:col>
      <xdr:colOff>72486</xdr:colOff>
      <xdr:row>0</xdr:row>
      <xdr:rowOff>142875</xdr:rowOff>
    </xdr:from>
    <xdr:to>
      <xdr:col>3</xdr:col>
      <xdr:colOff>175178</xdr:colOff>
      <xdr:row>4</xdr:row>
      <xdr:rowOff>167223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789D2A-C6AB-48BC-9C48-7963909FA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11" y="142875"/>
          <a:ext cx="1251489" cy="1406012"/>
        </a:xfrm>
        <a:prstGeom prst="rect">
          <a:avLst/>
        </a:prstGeom>
      </xdr:spPr>
    </xdr:pic>
    <xdr:clientData/>
  </xdr:twoCellAnchor>
  <xdr:twoCellAnchor>
    <xdr:from>
      <xdr:col>4</xdr:col>
      <xdr:colOff>265782</xdr:colOff>
      <xdr:row>0</xdr:row>
      <xdr:rowOff>121831</xdr:rowOff>
    </xdr:from>
    <xdr:to>
      <xdr:col>5</xdr:col>
      <xdr:colOff>1572732</xdr:colOff>
      <xdr:row>2</xdr:row>
      <xdr:rowOff>123923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F859AC-D46F-4BFF-B6E1-486A5D75FD2C}"/>
            </a:ext>
          </a:extLst>
        </xdr:cNvPr>
        <xdr:cNvSpPr txBox="1"/>
      </xdr:nvSpPr>
      <xdr:spPr>
        <a:xfrm>
          <a:off x="2342232" y="121831"/>
          <a:ext cx="6650475" cy="7355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SCIENTIFIC</a:t>
          </a:r>
          <a:r>
            <a:rPr lang="en-US" sz="4400" b="0" i="0" u="none" strike="noStrike" baseline="0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 </a:t>
          </a:r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188135</xdr:rowOff>
    </xdr:from>
    <xdr:to>
      <xdr:col>3</xdr:col>
      <xdr:colOff>141642</xdr:colOff>
      <xdr:row>4</xdr:row>
      <xdr:rowOff>8726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4C594C-9E12-4337-8B28-1468DEE13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88135"/>
          <a:ext cx="1297342" cy="1291756"/>
        </a:xfrm>
        <a:prstGeom prst="rect">
          <a:avLst/>
        </a:prstGeom>
      </xdr:spPr>
    </xdr:pic>
    <xdr:clientData/>
  </xdr:twoCellAnchor>
  <xdr:twoCellAnchor>
    <xdr:from>
      <xdr:col>3</xdr:col>
      <xdr:colOff>13702</xdr:colOff>
      <xdr:row>0</xdr:row>
      <xdr:rowOff>124868</xdr:rowOff>
    </xdr:from>
    <xdr:to>
      <xdr:col>5</xdr:col>
      <xdr:colOff>238126</xdr:colOff>
      <xdr:row>2</xdr:row>
      <xdr:rowOff>126960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081F83-0617-4C5A-B64B-239798B35AAE}"/>
            </a:ext>
          </a:extLst>
        </xdr:cNvPr>
        <xdr:cNvSpPr txBox="1"/>
      </xdr:nvSpPr>
      <xdr:spPr>
        <a:xfrm>
          <a:off x="1718677" y="124868"/>
          <a:ext cx="2643774" cy="7355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  <xdr:twoCellAnchor editAs="oneCell">
    <xdr:from>
      <xdr:col>1</xdr:col>
      <xdr:colOff>91535</xdr:colOff>
      <xdr:row>0</xdr:row>
      <xdr:rowOff>47626</xdr:rowOff>
    </xdr:from>
    <xdr:to>
      <xdr:col>3</xdr:col>
      <xdr:colOff>438150</xdr:colOff>
      <xdr:row>4</xdr:row>
      <xdr:rowOff>8075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A4B238D-75F5-4A1A-95CF-429701AE4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60" y="47626"/>
          <a:ext cx="1508665" cy="1439022"/>
        </a:xfrm>
        <a:prstGeom prst="rect">
          <a:avLst/>
        </a:prstGeom>
      </xdr:spPr>
    </xdr:pic>
    <xdr:clientData/>
  </xdr:twoCellAnchor>
  <xdr:twoCellAnchor>
    <xdr:from>
      <xdr:col>4</xdr:col>
      <xdr:colOff>265782</xdr:colOff>
      <xdr:row>0</xdr:row>
      <xdr:rowOff>121831</xdr:rowOff>
    </xdr:from>
    <xdr:to>
      <xdr:col>5</xdr:col>
      <xdr:colOff>1572732</xdr:colOff>
      <xdr:row>2</xdr:row>
      <xdr:rowOff>123923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4F2E23A-9B7C-470E-8CED-86CF9346F2FB}"/>
            </a:ext>
          </a:extLst>
        </xdr:cNvPr>
        <xdr:cNvSpPr txBox="1"/>
      </xdr:nvSpPr>
      <xdr:spPr>
        <a:xfrm>
          <a:off x="2361282" y="121831"/>
          <a:ext cx="6650475" cy="7355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SCIENTIFIC</a:t>
          </a:r>
          <a:r>
            <a:rPr lang="en-US" sz="4400" b="0" i="0" u="none" strike="noStrike" baseline="0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 </a:t>
          </a:r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158939</xdr:colOff>
      <xdr:row>0</xdr:row>
      <xdr:rowOff>108412</xdr:rowOff>
    </xdr:from>
    <xdr:to>
      <xdr:col>2</xdr:col>
      <xdr:colOff>730685</xdr:colOff>
      <xdr:row>3</xdr:row>
      <xdr:rowOff>200483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5F9396-84E0-4FC2-93C3-42891F0F4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939" y="108412"/>
          <a:ext cx="1380718" cy="1378954"/>
        </a:xfrm>
        <a:prstGeom prst="rect">
          <a:avLst/>
        </a:prstGeom>
      </xdr:spPr>
    </xdr:pic>
    <xdr:clientData/>
  </xdr:twoCellAnchor>
  <xdr:twoCellAnchor>
    <xdr:from>
      <xdr:col>3</xdr:col>
      <xdr:colOff>13701</xdr:colOff>
      <xdr:row>0</xdr:row>
      <xdr:rowOff>48668</xdr:rowOff>
    </xdr:from>
    <xdr:to>
      <xdr:col>4</xdr:col>
      <xdr:colOff>3053219</xdr:colOff>
      <xdr:row>2</xdr:row>
      <xdr:rowOff>50760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8EC00-6EF4-43E1-B8A4-22EB2C212BF6}"/>
            </a:ext>
          </a:extLst>
        </xdr:cNvPr>
        <xdr:cNvSpPr txBox="1"/>
      </xdr:nvSpPr>
      <xdr:spPr>
        <a:xfrm>
          <a:off x="1631646" y="48668"/>
          <a:ext cx="3848491" cy="7327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  <xdr:oneCellAnchor>
    <xdr:from>
      <xdr:col>9</xdr:col>
      <xdr:colOff>158939</xdr:colOff>
      <xdr:row>0</xdr:row>
      <xdr:rowOff>108412</xdr:rowOff>
    </xdr:from>
    <xdr:ext cx="1388175" cy="1370753"/>
    <xdr:pic>
      <xdr:nvPicPr>
        <xdr:cNvPr id="4" name="Picture 3">
          <a:extLst>
            <a:ext uri="{FF2B5EF4-FFF2-40B4-BE49-F238E27FC236}">
              <a16:creationId xmlns:a16="http://schemas.microsoft.com/office/drawing/2014/main" id="{F0276A99-CEEC-4FF9-8CCF-666EB78FE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10" y="108412"/>
          <a:ext cx="1388175" cy="1370753"/>
        </a:xfrm>
        <a:prstGeom prst="rect">
          <a:avLst/>
        </a:prstGeom>
      </xdr:spPr>
    </xdr:pic>
    <xdr:clientData/>
  </xdr:oneCellAnchor>
  <xdr:twoCellAnchor>
    <xdr:from>
      <xdr:col>11</xdr:col>
      <xdr:colOff>13701</xdr:colOff>
      <xdr:row>0</xdr:row>
      <xdr:rowOff>48668</xdr:rowOff>
    </xdr:from>
    <xdr:to>
      <xdr:col>12</xdr:col>
      <xdr:colOff>3053219</xdr:colOff>
      <xdr:row>2</xdr:row>
      <xdr:rowOff>50760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2F83278-BEFF-46B7-8313-B810397B951A}"/>
            </a:ext>
          </a:extLst>
        </xdr:cNvPr>
        <xdr:cNvSpPr txBox="1"/>
      </xdr:nvSpPr>
      <xdr:spPr>
        <a:xfrm>
          <a:off x="1973130" y="48668"/>
          <a:ext cx="3855946" cy="736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  <xdr:oneCellAnchor>
    <xdr:from>
      <xdr:col>17</xdr:col>
      <xdr:colOff>431082</xdr:colOff>
      <xdr:row>0</xdr:row>
      <xdr:rowOff>135627</xdr:rowOff>
    </xdr:from>
    <xdr:ext cx="1388175" cy="1370753"/>
    <xdr:pic>
      <xdr:nvPicPr>
        <xdr:cNvPr id="6" name="Picture 5">
          <a:extLst>
            <a:ext uri="{FF2B5EF4-FFF2-40B4-BE49-F238E27FC236}">
              <a16:creationId xmlns:a16="http://schemas.microsoft.com/office/drawing/2014/main" id="{F5775EC2-C9B3-485D-9503-3D1695980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63082" y="135627"/>
          <a:ext cx="1388175" cy="1370753"/>
        </a:xfrm>
        <a:prstGeom prst="rect">
          <a:avLst/>
        </a:prstGeom>
      </xdr:spPr>
    </xdr:pic>
    <xdr:clientData/>
  </xdr:oneCellAnchor>
  <xdr:twoCellAnchor>
    <xdr:from>
      <xdr:col>17</xdr:col>
      <xdr:colOff>2054772</xdr:colOff>
      <xdr:row>0</xdr:row>
      <xdr:rowOff>103096</xdr:rowOff>
    </xdr:from>
    <xdr:to>
      <xdr:col>18</xdr:col>
      <xdr:colOff>2348368</xdr:colOff>
      <xdr:row>2</xdr:row>
      <xdr:rowOff>105188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8153D60-E84D-47E2-9660-51CBB358F8D6}"/>
            </a:ext>
          </a:extLst>
        </xdr:cNvPr>
        <xdr:cNvSpPr txBox="1"/>
      </xdr:nvSpPr>
      <xdr:spPr>
        <a:xfrm>
          <a:off x="29486772" y="103096"/>
          <a:ext cx="2389096" cy="736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198083</xdr:colOff>
      <xdr:row>0</xdr:row>
      <xdr:rowOff>121460</xdr:rowOff>
    </xdr:from>
    <xdr:to>
      <xdr:col>2</xdr:col>
      <xdr:colOff>691540</xdr:colOff>
      <xdr:row>3</xdr:row>
      <xdr:rowOff>152296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E6607E-DAB0-4B76-8ECA-C48A40675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083" y="121460"/>
          <a:ext cx="1301974" cy="1262988"/>
        </a:xfrm>
        <a:prstGeom prst="rect">
          <a:avLst/>
        </a:prstGeom>
      </xdr:spPr>
    </xdr:pic>
    <xdr:clientData/>
  </xdr:twoCellAnchor>
  <xdr:twoCellAnchor>
    <xdr:from>
      <xdr:col>3</xdr:col>
      <xdr:colOff>13701</xdr:colOff>
      <xdr:row>0</xdr:row>
      <xdr:rowOff>48668</xdr:rowOff>
    </xdr:from>
    <xdr:to>
      <xdr:col>4</xdr:col>
      <xdr:colOff>3053219</xdr:colOff>
      <xdr:row>2</xdr:row>
      <xdr:rowOff>50760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BF8F9E-F91A-4156-8037-B8747CC306FF}"/>
            </a:ext>
          </a:extLst>
        </xdr:cNvPr>
        <xdr:cNvSpPr txBox="1"/>
      </xdr:nvSpPr>
      <xdr:spPr>
        <a:xfrm>
          <a:off x="1632951" y="48668"/>
          <a:ext cx="3849143" cy="7355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  <xdr:twoCellAnchor editAs="oneCell">
    <xdr:from>
      <xdr:col>9</xdr:col>
      <xdr:colOff>95250</xdr:colOff>
      <xdr:row>0</xdr:row>
      <xdr:rowOff>152400</xdr:rowOff>
    </xdr:from>
    <xdr:to>
      <xdr:col>10</xdr:col>
      <xdr:colOff>588707</xdr:colOff>
      <xdr:row>3</xdr:row>
      <xdr:rowOff>165983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A61D44-2F85-45B0-8DDB-0CDB23E33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0" y="152400"/>
          <a:ext cx="1312607" cy="1271405"/>
        </a:xfrm>
        <a:prstGeom prst="rect">
          <a:avLst/>
        </a:prstGeom>
      </xdr:spPr>
    </xdr:pic>
    <xdr:clientData/>
  </xdr:twoCellAnchor>
  <xdr:twoCellAnchor editAs="oneCell">
    <xdr:from>
      <xdr:col>17</xdr:col>
      <xdr:colOff>133350</xdr:colOff>
      <xdr:row>0</xdr:row>
      <xdr:rowOff>152400</xdr:rowOff>
    </xdr:from>
    <xdr:to>
      <xdr:col>18</xdr:col>
      <xdr:colOff>626807</xdr:colOff>
      <xdr:row>3</xdr:row>
      <xdr:rowOff>165983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E6841A-36BC-4112-A057-D90D8D9AB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22400" y="152400"/>
          <a:ext cx="1312607" cy="1271405"/>
        </a:xfrm>
        <a:prstGeom prst="rect">
          <a:avLst/>
        </a:prstGeom>
      </xdr:spPr>
    </xdr:pic>
    <xdr:clientData/>
  </xdr:twoCellAnchor>
  <xdr:twoCellAnchor>
    <xdr:from>
      <xdr:col>11</xdr:col>
      <xdr:colOff>13701</xdr:colOff>
      <xdr:row>0</xdr:row>
      <xdr:rowOff>48668</xdr:rowOff>
    </xdr:from>
    <xdr:to>
      <xdr:col>12</xdr:col>
      <xdr:colOff>3053219</xdr:colOff>
      <xdr:row>2</xdr:row>
      <xdr:rowOff>50760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B15706B-E5C5-46E3-8F97-3728B77CD54E}"/>
            </a:ext>
          </a:extLst>
        </xdr:cNvPr>
        <xdr:cNvSpPr txBox="1"/>
      </xdr:nvSpPr>
      <xdr:spPr>
        <a:xfrm>
          <a:off x="1880601" y="48668"/>
          <a:ext cx="3858668" cy="745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19</xdr:col>
      <xdr:colOff>13701</xdr:colOff>
      <xdr:row>0</xdr:row>
      <xdr:rowOff>48668</xdr:rowOff>
    </xdr:from>
    <xdr:to>
      <xdr:col>20</xdr:col>
      <xdr:colOff>3053219</xdr:colOff>
      <xdr:row>2</xdr:row>
      <xdr:rowOff>50760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58C5B2-9959-4524-98F6-A702C8FCC512}"/>
            </a:ext>
          </a:extLst>
        </xdr:cNvPr>
        <xdr:cNvSpPr txBox="1"/>
      </xdr:nvSpPr>
      <xdr:spPr>
        <a:xfrm>
          <a:off x="1880601" y="48668"/>
          <a:ext cx="3858668" cy="745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198083</xdr:colOff>
      <xdr:row>0</xdr:row>
      <xdr:rowOff>121460</xdr:rowOff>
    </xdr:from>
    <xdr:to>
      <xdr:col>2</xdr:col>
      <xdr:colOff>691540</xdr:colOff>
      <xdr:row>3</xdr:row>
      <xdr:rowOff>145903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7BD2E9-A092-4FE2-B89B-AE6F1C89A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083" y="121460"/>
          <a:ext cx="1301974" cy="1318366"/>
        </a:xfrm>
        <a:prstGeom prst="rect">
          <a:avLst/>
        </a:prstGeom>
      </xdr:spPr>
    </xdr:pic>
    <xdr:clientData/>
  </xdr:twoCellAnchor>
  <xdr:twoCellAnchor>
    <xdr:from>
      <xdr:col>3</xdr:col>
      <xdr:colOff>13701</xdr:colOff>
      <xdr:row>0</xdr:row>
      <xdr:rowOff>48668</xdr:rowOff>
    </xdr:from>
    <xdr:to>
      <xdr:col>4</xdr:col>
      <xdr:colOff>3053219</xdr:colOff>
      <xdr:row>2</xdr:row>
      <xdr:rowOff>50760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ACB08C9-9AEA-4E75-8B7C-239D1BF6283B}"/>
            </a:ext>
          </a:extLst>
        </xdr:cNvPr>
        <xdr:cNvSpPr txBox="1"/>
      </xdr:nvSpPr>
      <xdr:spPr>
        <a:xfrm>
          <a:off x="1632951" y="48668"/>
          <a:ext cx="3849143" cy="7355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  <xdr:oneCellAnchor>
    <xdr:from>
      <xdr:col>9</xdr:col>
      <xdr:colOff>209159</xdr:colOff>
      <xdr:row>0</xdr:row>
      <xdr:rowOff>10705</xdr:rowOff>
    </xdr:from>
    <xdr:ext cx="1301974" cy="1318366"/>
    <xdr:pic>
      <xdr:nvPicPr>
        <xdr:cNvPr id="4" name="Picture 3">
          <a:extLst>
            <a:ext uri="{FF2B5EF4-FFF2-40B4-BE49-F238E27FC236}">
              <a16:creationId xmlns:a16="http://schemas.microsoft.com/office/drawing/2014/main" id="{5D030E89-9323-4D23-B43C-082557FC1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7182" y="10705"/>
          <a:ext cx="1301974" cy="1318366"/>
        </a:xfrm>
        <a:prstGeom prst="rect">
          <a:avLst/>
        </a:prstGeom>
      </xdr:spPr>
    </xdr:pic>
    <xdr:clientData/>
  </xdr:oneCellAnchor>
  <xdr:twoCellAnchor>
    <xdr:from>
      <xdr:col>11</xdr:col>
      <xdr:colOff>13701</xdr:colOff>
      <xdr:row>0</xdr:row>
      <xdr:rowOff>48668</xdr:rowOff>
    </xdr:from>
    <xdr:to>
      <xdr:col>12</xdr:col>
      <xdr:colOff>3053219</xdr:colOff>
      <xdr:row>2</xdr:row>
      <xdr:rowOff>50760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5559F0-7C17-4DA9-ABE2-21D00CEEC9B9}"/>
            </a:ext>
          </a:extLst>
        </xdr:cNvPr>
        <xdr:cNvSpPr txBox="1"/>
      </xdr:nvSpPr>
      <xdr:spPr>
        <a:xfrm>
          <a:off x="1974079" y="48668"/>
          <a:ext cx="3848035" cy="733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  <xdr:oneCellAnchor>
    <xdr:from>
      <xdr:col>17</xdr:col>
      <xdr:colOff>54101</xdr:colOff>
      <xdr:row>0</xdr:row>
      <xdr:rowOff>221140</xdr:rowOff>
    </xdr:from>
    <xdr:ext cx="1148844" cy="1163308"/>
    <xdr:pic>
      <xdr:nvPicPr>
        <xdr:cNvPr id="6" name="Picture 5">
          <a:extLst>
            <a:ext uri="{FF2B5EF4-FFF2-40B4-BE49-F238E27FC236}">
              <a16:creationId xmlns:a16="http://schemas.microsoft.com/office/drawing/2014/main" id="{31AB9A8B-5B45-4CB3-9E2F-51BC86331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57008" y="221140"/>
          <a:ext cx="1148844" cy="1163308"/>
        </a:xfrm>
        <a:prstGeom prst="rect">
          <a:avLst/>
        </a:prstGeom>
      </xdr:spPr>
    </xdr:pic>
    <xdr:clientData/>
  </xdr:oneCellAnchor>
  <xdr:twoCellAnchor>
    <xdr:from>
      <xdr:col>19</xdr:col>
      <xdr:colOff>13701</xdr:colOff>
      <xdr:row>0</xdr:row>
      <xdr:rowOff>48668</xdr:rowOff>
    </xdr:from>
    <xdr:to>
      <xdr:col>20</xdr:col>
      <xdr:colOff>3053219</xdr:colOff>
      <xdr:row>2</xdr:row>
      <xdr:rowOff>50760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34033A4-96D0-4E46-A359-936D2EFB5686}"/>
            </a:ext>
          </a:extLst>
        </xdr:cNvPr>
        <xdr:cNvSpPr txBox="1"/>
      </xdr:nvSpPr>
      <xdr:spPr>
        <a:xfrm>
          <a:off x="1974079" y="48668"/>
          <a:ext cx="3848035" cy="733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4219188</xdr:colOff>
      <xdr:row>0</xdr:row>
      <xdr:rowOff>172075</xdr:rowOff>
    </xdr:from>
    <xdr:to>
      <xdr:col>3</xdr:col>
      <xdr:colOff>5563150</xdr:colOff>
      <xdr:row>3</xdr:row>
      <xdr:rowOff>280682</xdr:rowOff>
    </xdr:to>
    <xdr:pic>
      <xdr:nvPicPr>
        <xdr:cNvPr id="2" name="Picture 1" descr="AO Recon - Home | Facebook">
          <a:extLst>
            <a:ext uri="{FF2B5EF4-FFF2-40B4-BE49-F238E27FC236}">
              <a16:creationId xmlns:a16="http://schemas.microsoft.com/office/drawing/2014/main" id="{50812A66-2076-1CB2-1914-7ECC4B4E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3733" y="172075"/>
          <a:ext cx="1341871" cy="1378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173182</xdr:colOff>
      <xdr:row>0</xdr:row>
      <xdr:rowOff>111276</xdr:rowOff>
    </xdr:from>
    <xdr:to>
      <xdr:col>1</xdr:col>
      <xdr:colOff>666639</xdr:colOff>
      <xdr:row>3</xdr:row>
      <xdr:rowOff>135719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C33EFC-3C79-174F-8F6E-4158C0117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2" y="111276"/>
          <a:ext cx="1301639" cy="1294443"/>
        </a:xfrm>
        <a:prstGeom prst="rect">
          <a:avLst/>
        </a:prstGeom>
      </xdr:spPr>
    </xdr:pic>
    <xdr:clientData/>
  </xdr:twoCellAnchor>
  <xdr:twoCellAnchor>
    <xdr:from>
      <xdr:col>1</xdr:col>
      <xdr:colOff>796983</xdr:colOff>
      <xdr:row>0</xdr:row>
      <xdr:rowOff>38484</xdr:rowOff>
    </xdr:from>
    <xdr:to>
      <xdr:col>3</xdr:col>
      <xdr:colOff>1943486</xdr:colOff>
      <xdr:row>2</xdr:row>
      <xdr:rowOff>40576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8251490-FD32-A745-875B-B4DABDC22AC4}"/>
            </a:ext>
          </a:extLst>
        </xdr:cNvPr>
        <xdr:cNvSpPr txBox="1"/>
      </xdr:nvSpPr>
      <xdr:spPr>
        <a:xfrm>
          <a:off x="1605165" y="38484"/>
          <a:ext cx="2762866" cy="8487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4400" b="0" i="0" u="none" strike="noStrike">
              <a:solidFill>
                <a:srgbClr val="FF6600"/>
              </a:solidFill>
              <a:effectLst/>
              <a:latin typeface="Impact" panose="020B0806030902050204" pitchFamily="34" charset="0"/>
              <a:ea typeface="+mn-ea"/>
              <a:cs typeface="+mn-cs"/>
            </a:rPr>
            <a:t>PROGRAM </a:t>
          </a:r>
          <a:endParaRPr lang="en-US" sz="4400">
            <a:solidFill>
              <a:srgbClr val="FF6600"/>
            </a:solidFill>
            <a:latin typeface="Impact" panose="020B080603090205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4D72C-226D-45EA-AD8C-4B4EF119509F}">
  <dimension ref="B1:V78"/>
  <sheetViews>
    <sheetView topLeftCell="O1" zoomScale="56" zoomScaleNormal="106" zoomScaleSheetLayoutView="86" workbookViewId="0">
      <selection activeCell="K20" sqref="K20:K27"/>
    </sheetView>
  </sheetViews>
  <sheetFormatPr defaultColWidth="8.796875" defaultRowHeight="15" x14ac:dyDescent="0.3"/>
  <cols>
    <col min="1" max="1" width="1.19921875" style="5" customWidth="1"/>
    <col min="2" max="3" width="7.69921875" style="9" customWidth="1"/>
    <col min="4" max="4" width="10.796875" style="3" customWidth="1"/>
    <col min="5" max="5" width="70.19921875" style="6" bestFit="1" customWidth="1"/>
    <col min="6" max="6" width="37" style="5" customWidth="1"/>
    <col min="7" max="7" width="10.296875" style="5" customWidth="1"/>
    <col min="8" max="8" width="25.296875" style="5" hidden="1" customWidth="1"/>
    <col min="9" max="10" width="8.796875" style="5"/>
    <col min="11" max="11" width="11.296875" style="5" customWidth="1"/>
    <col min="12" max="12" width="56.5" style="5" bestFit="1" customWidth="1"/>
    <col min="13" max="13" width="32.69921875" style="5" bestFit="1" customWidth="1"/>
    <col min="14" max="16" width="8.796875" style="5"/>
    <col min="17" max="17" width="11.5" style="5" customWidth="1"/>
    <col min="18" max="18" width="75.5" style="5" customWidth="1"/>
    <col min="19" max="19" width="68.296875" style="5" customWidth="1"/>
    <col min="20" max="21" width="36" style="5" customWidth="1"/>
    <col min="22" max="22" width="32" style="5" customWidth="1"/>
    <col min="23" max="16384" width="8.796875" style="5"/>
  </cols>
  <sheetData>
    <row r="1" spans="2:22" ht="22.95" customHeight="1" x14ac:dyDescent="0.3">
      <c r="B1" s="1"/>
      <c r="C1" s="1"/>
      <c r="E1" s="4"/>
    </row>
    <row r="2" spans="2:22" ht="35.25" customHeight="1" x14ac:dyDescent="0.3">
      <c r="B2" s="2"/>
      <c r="C2" s="2"/>
      <c r="H2" s="84"/>
    </row>
    <row r="3" spans="2:22" ht="35.25" customHeight="1" x14ac:dyDescent="0.3">
      <c r="B3" s="7"/>
      <c r="C3" s="7"/>
      <c r="D3" s="5"/>
      <c r="E3" s="8" t="s">
        <v>446</v>
      </c>
    </row>
    <row r="4" spans="2:22" ht="22.8" x14ac:dyDescent="0.3">
      <c r="B4" s="7"/>
      <c r="C4" s="7"/>
      <c r="D4" s="5"/>
      <c r="E4" s="8" t="s">
        <v>447</v>
      </c>
    </row>
    <row r="5" spans="2:22" ht="15.75" customHeight="1" x14ac:dyDescent="0.3">
      <c r="F5" s="10"/>
      <c r="M5" s="10"/>
    </row>
    <row r="6" spans="2:22" s="85" customFormat="1" ht="26.25" customHeight="1" x14ac:dyDescent="0.3">
      <c r="B6" s="302">
        <v>44795</v>
      </c>
      <c r="C6" s="302"/>
      <c r="D6" s="302"/>
      <c r="E6" s="302"/>
      <c r="F6" s="302"/>
      <c r="I6" s="302">
        <v>44795</v>
      </c>
      <c r="J6" s="302"/>
      <c r="K6" s="302"/>
      <c r="L6" s="302"/>
      <c r="M6" s="302"/>
      <c r="N6" s="86"/>
      <c r="O6" s="307">
        <v>44795</v>
      </c>
      <c r="P6" s="308"/>
      <c r="Q6" s="308"/>
      <c r="R6" s="308"/>
      <c r="S6" s="308"/>
      <c r="T6" s="308"/>
      <c r="U6" s="308"/>
      <c r="V6" s="309"/>
    </row>
    <row r="7" spans="2:22" ht="19.95" customHeight="1" x14ac:dyDescent="0.3">
      <c r="B7" s="331" t="s">
        <v>492</v>
      </c>
      <c r="C7" s="332"/>
      <c r="D7" s="332"/>
      <c r="E7" s="332"/>
      <c r="F7" s="333"/>
      <c r="I7" s="303" t="s">
        <v>496</v>
      </c>
      <c r="J7" s="304"/>
      <c r="K7" s="304"/>
      <c r="L7" s="304"/>
      <c r="M7" s="305"/>
      <c r="O7" s="310" t="s">
        <v>498</v>
      </c>
      <c r="P7" s="310"/>
      <c r="Q7" s="310"/>
      <c r="R7" s="310"/>
      <c r="S7" s="310"/>
      <c r="T7" s="310"/>
      <c r="U7" s="310"/>
      <c r="V7" s="310"/>
    </row>
    <row r="8" spans="2:22" ht="19.95" customHeight="1" x14ac:dyDescent="0.3">
      <c r="B8" s="334" t="s">
        <v>380</v>
      </c>
      <c r="C8" s="334"/>
      <c r="D8" s="334"/>
      <c r="E8" s="334"/>
      <c r="F8" s="334"/>
      <c r="I8" s="306" t="s">
        <v>449</v>
      </c>
      <c r="J8" s="306"/>
      <c r="K8" s="306"/>
      <c r="L8" s="306"/>
      <c r="M8" s="306"/>
      <c r="O8" s="306" t="s">
        <v>836</v>
      </c>
      <c r="P8" s="306"/>
      <c r="Q8" s="306"/>
      <c r="R8" s="306"/>
      <c r="S8" s="306"/>
      <c r="T8" s="306"/>
      <c r="U8" s="306"/>
      <c r="V8" s="306"/>
    </row>
    <row r="9" spans="2:22" ht="19.95" customHeight="1" x14ac:dyDescent="0.3">
      <c r="B9" s="311" t="s">
        <v>282</v>
      </c>
      <c r="C9" s="312"/>
      <c r="D9" s="14" t="s">
        <v>293</v>
      </c>
      <c r="E9" s="12" t="s">
        <v>281</v>
      </c>
      <c r="F9" s="12" t="s">
        <v>280</v>
      </c>
      <c r="I9" s="311" t="s">
        <v>282</v>
      </c>
      <c r="J9" s="312"/>
      <c r="K9" s="49" t="s">
        <v>293</v>
      </c>
      <c r="L9" s="12" t="s">
        <v>281</v>
      </c>
      <c r="M9" s="12" t="s">
        <v>280</v>
      </c>
      <c r="O9" s="324" t="s">
        <v>282</v>
      </c>
      <c r="P9" s="325"/>
      <c r="Q9" s="181" t="s">
        <v>293</v>
      </c>
      <c r="R9" s="326" t="s">
        <v>837</v>
      </c>
      <c r="S9" s="327"/>
      <c r="T9" s="326" t="s">
        <v>280</v>
      </c>
      <c r="U9" s="327"/>
      <c r="V9" s="183" t="s">
        <v>838</v>
      </c>
    </row>
    <row r="10" spans="2:22" ht="19.95" customHeight="1" x14ac:dyDescent="0.3">
      <c r="B10" s="20">
        <v>0.29166666666666669</v>
      </c>
      <c r="C10" s="21">
        <v>0.3298611111111111</v>
      </c>
      <c r="D10" s="24">
        <f>C10-B10</f>
        <v>3.819444444444442E-2</v>
      </c>
      <c r="E10" s="23" t="s">
        <v>416</v>
      </c>
      <c r="F10" s="23"/>
      <c r="I10" s="15">
        <v>0.29166666666666669</v>
      </c>
      <c r="J10" s="16">
        <v>0.3263888888888889</v>
      </c>
      <c r="K10" s="19">
        <f>J10-I10</f>
        <v>3.472222222222221E-2</v>
      </c>
      <c r="L10" s="18" t="s">
        <v>416</v>
      </c>
      <c r="M10" s="18"/>
      <c r="O10" s="137">
        <v>0.3125</v>
      </c>
      <c r="P10" s="108">
        <v>0.3263888888888889</v>
      </c>
      <c r="Q10" s="19">
        <f>P10-O10</f>
        <v>1.3888888888888895E-2</v>
      </c>
      <c r="R10" s="328" t="s">
        <v>867</v>
      </c>
      <c r="S10" s="329"/>
      <c r="T10" s="330"/>
      <c r="U10" s="329"/>
      <c r="V10" s="75"/>
    </row>
    <row r="11" spans="2:22" ht="19.95" customHeight="1" x14ac:dyDescent="0.25">
      <c r="B11" s="15">
        <f>C10</f>
        <v>0.3298611111111111</v>
      </c>
      <c r="C11" s="16">
        <v>0.33333333333333331</v>
      </c>
      <c r="D11" s="19">
        <f>C11-B11</f>
        <v>3.4722222222222099E-3</v>
      </c>
      <c r="E11" s="18" t="s">
        <v>417</v>
      </c>
      <c r="F11" s="18" t="s">
        <v>450</v>
      </c>
      <c r="I11" s="20">
        <f>J10</f>
        <v>0.3263888888888889</v>
      </c>
      <c r="J11" s="21">
        <v>0.33333333333333331</v>
      </c>
      <c r="K11" s="24">
        <f>J11-I11</f>
        <v>6.9444444444444198E-3</v>
      </c>
      <c r="L11" s="23" t="s">
        <v>451</v>
      </c>
      <c r="M11" s="23" t="s">
        <v>452</v>
      </c>
      <c r="O11" s="137">
        <v>0.33333333333333331</v>
      </c>
      <c r="P11" s="108">
        <v>0.34027777777777773</v>
      </c>
      <c r="Q11" s="19">
        <f>P11-O11</f>
        <v>6.9444444444444198E-3</v>
      </c>
      <c r="R11" s="322" t="s">
        <v>868</v>
      </c>
      <c r="S11" s="322"/>
      <c r="T11" s="335" t="s">
        <v>869</v>
      </c>
      <c r="U11" s="336"/>
      <c r="V11" s="205"/>
    </row>
    <row r="12" spans="2:22" ht="19.95" customHeight="1" x14ac:dyDescent="0.3">
      <c r="B12" s="293">
        <f>C11</f>
        <v>0.33333333333333331</v>
      </c>
      <c r="C12" s="296">
        <f>B12+2/24</f>
        <v>0.41666666666666663</v>
      </c>
      <c r="D12" s="299">
        <f t="shared" ref="D12" si="0">C12-B12</f>
        <v>8.3333333333333315E-2</v>
      </c>
      <c r="E12" s="87" t="s">
        <v>497</v>
      </c>
      <c r="F12" s="23" t="s">
        <v>24</v>
      </c>
      <c r="I12" s="313">
        <v>0.33333333333333331</v>
      </c>
      <c r="J12" s="316">
        <v>0.375</v>
      </c>
      <c r="K12" s="319">
        <f>J12-I12</f>
        <v>4.1666666666666685E-2</v>
      </c>
      <c r="L12" s="88" t="s">
        <v>453</v>
      </c>
      <c r="M12" s="89" t="s">
        <v>305</v>
      </c>
      <c r="O12" s="209"/>
      <c r="P12" s="210"/>
      <c r="Q12" s="206"/>
      <c r="R12" s="323" t="s">
        <v>870</v>
      </c>
      <c r="S12" s="323"/>
      <c r="T12" s="337"/>
      <c r="U12" s="338"/>
      <c r="V12" s="206" t="s">
        <v>93</v>
      </c>
    </row>
    <row r="13" spans="2:22" ht="19.95" customHeight="1" x14ac:dyDescent="0.3">
      <c r="B13" s="294"/>
      <c r="C13" s="297"/>
      <c r="D13" s="300"/>
      <c r="E13" s="90" t="s">
        <v>454</v>
      </c>
      <c r="F13" s="23" t="s">
        <v>455</v>
      </c>
      <c r="I13" s="314"/>
      <c r="J13" s="317"/>
      <c r="K13" s="320"/>
      <c r="L13" s="28"/>
      <c r="M13" s="89" t="s">
        <v>34</v>
      </c>
      <c r="O13" s="137">
        <f>P11</f>
        <v>0.34027777777777773</v>
      </c>
      <c r="P13" s="108">
        <f>O13+10/1440</f>
        <v>0.34722222222222215</v>
      </c>
      <c r="Q13" s="19">
        <f>P13-O13</f>
        <v>6.9444444444444198E-3</v>
      </c>
      <c r="R13" s="322" t="s">
        <v>871</v>
      </c>
      <c r="S13" s="322"/>
      <c r="T13" s="335" t="s">
        <v>872</v>
      </c>
      <c r="U13" s="336"/>
      <c r="V13" s="75"/>
    </row>
    <row r="14" spans="2:22" ht="19.95" customHeight="1" x14ac:dyDescent="0.3">
      <c r="B14" s="294"/>
      <c r="C14" s="297"/>
      <c r="D14" s="300"/>
      <c r="E14" s="91"/>
      <c r="F14" s="23" t="s">
        <v>194</v>
      </c>
      <c r="I14" s="314"/>
      <c r="J14" s="317"/>
      <c r="K14" s="320"/>
      <c r="L14" s="28"/>
      <c r="M14" s="89" t="s">
        <v>15</v>
      </c>
      <c r="O14" s="137">
        <f>P13</f>
        <v>0.34722222222222215</v>
      </c>
      <c r="P14" s="108">
        <f>O14+10/1440</f>
        <v>0.35416666666666657</v>
      </c>
      <c r="Q14" s="19">
        <f>P14-O14</f>
        <v>6.9444444444444198E-3</v>
      </c>
      <c r="R14" s="322" t="s">
        <v>873</v>
      </c>
      <c r="S14" s="322"/>
      <c r="T14" s="335" t="s">
        <v>65</v>
      </c>
      <c r="U14" s="336"/>
      <c r="V14" s="75"/>
    </row>
    <row r="15" spans="2:22" ht="19.95" customHeight="1" x14ac:dyDescent="0.3">
      <c r="B15" s="294"/>
      <c r="C15" s="297"/>
      <c r="D15" s="300"/>
      <c r="E15" s="91"/>
      <c r="F15" s="23" t="s">
        <v>456</v>
      </c>
      <c r="I15" s="314"/>
      <c r="J15" s="317"/>
      <c r="K15" s="320"/>
      <c r="L15" s="28"/>
      <c r="M15" s="89" t="s">
        <v>29</v>
      </c>
      <c r="O15" s="137">
        <f t="shared" ref="O15:O16" si="1">P14</f>
        <v>0.35416666666666657</v>
      </c>
      <c r="P15" s="108">
        <f t="shared" ref="P15:P16" si="2">O15+10/1440</f>
        <v>0.36111111111111099</v>
      </c>
      <c r="Q15" s="19">
        <f t="shared" ref="Q15:Q16" si="3">P15-O15</f>
        <v>6.9444444444444198E-3</v>
      </c>
      <c r="R15" s="322" t="s">
        <v>874</v>
      </c>
      <c r="S15" s="322"/>
      <c r="T15" s="335" t="s">
        <v>875</v>
      </c>
      <c r="U15" s="336"/>
      <c r="V15" s="75"/>
    </row>
    <row r="16" spans="2:22" ht="19.95" customHeight="1" x14ac:dyDescent="0.3">
      <c r="B16" s="294"/>
      <c r="C16" s="297"/>
      <c r="D16" s="300"/>
      <c r="E16" s="91"/>
      <c r="F16" s="23" t="s">
        <v>450</v>
      </c>
      <c r="I16" s="314"/>
      <c r="J16" s="317"/>
      <c r="K16" s="320"/>
      <c r="L16" s="28"/>
      <c r="M16" s="89" t="s">
        <v>39</v>
      </c>
      <c r="O16" s="137">
        <f t="shared" si="1"/>
        <v>0.36111111111111099</v>
      </c>
      <c r="P16" s="108">
        <f t="shared" si="2"/>
        <v>0.36805555555555541</v>
      </c>
      <c r="Q16" s="19">
        <f t="shared" si="3"/>
        <v>6.9444444444444198E-3</v>
      </c>
      <c r="R16" s="322" t="s">
        <v>876</v>
      </c>
      <c r="S16" s="322"/>
      <c r="T16" s="335"/>
      <c r="U16" s="336"/>
      <c r="V16" s="75"/>
    </row>
    <row r="17" spans="2:22" ht="19.95" customHeight="1" x14ac:dyDescent="0.3">
      <c r="B17" s="294"/>
      <c r="C17" s="297"/>
      <c r="D17" s="300"/>
      <c r="E17" s="91"/>
      <c r="F17" s="23" t="s">
        <v>18</v>
      </c>
      <c r="I17" s="314"/>
      <c r="J17" s="317"/>
      <c r="K17" s="320"/>
      <c r="L17" s="28"/>
      <c r="M17" s="89" t="s">
        <v>457</v>
      </c>
      <c r="O17" s="209"/>
      <c r="P17" s="210"/>
      <c r="Q17" s="206"/>
      <c r="R17" s="323" t="s">
        <v>877</v>
      </c>
      <c r="S17" s="323"/>
      <c r="T17" s="342"/>
      <c r="U17" s="343"/>
      <c r="V17" s="206" t="s">
        <v>65</v>
      </c>
    </row>
    <row r="18" spans="2:22" ht="19.95" customHeight="1" x14ac:dyDescent="0.3">
      <c r="B18" s="294"/>
      <c r="C18" s="297"/>
      <c r="D18" s="300"/>
      <c r="E18" s="91"/>
      <c r="F18" s="23" t="s">
        <v>226</v>
      </c>
      <c r="I18" s="315"/>
      <c r="J18" s="318"/>
      <c r="K18" s="321"/>
      <c r="L18" s="31"/>
      <c r="M18" s="89" t="s">
        <v>425</v>
      </c>
      <c r="O18" s="137">
        <f>P16</f>
        <v>0.36805555555555541</v>
      </c>
      <c r="P18" s="108">
        <f>O18+10/1440</f>
        <v>0.37499999999999983</v>
      </c>
      <c r="Q18" s="19">
        <f>P18-O18</f>
        <v>6.9444444444444198E-3</v>
      </c>
      <c r="R18" s="322" t="s">
        <v>878</v>
      </c>
      <c r="S18" s="322"/>
      <c r="T18" s="335" t="s">
        <v>93</v>
      </c>
      <c r="U18" s="336"/>
      <c r="V18" s="75"/>
    </row>
    <row r="19" spans="2:22" ht="19.95" customHeight="1" x14ac:dyDescent="0.3">
      <c r="B19" s="295"/>
      <c r="C19" s="298"/>
      <c r="D19" s="301"/>
      <c r="E19" s="38"/>
      <c r="F19" s="23" t="s">
        <v>26</v>
      </c>
      <c r="I19" s="33">
        <v>0.375</v>
      </c>
      <c r="J19" s="34">
        <v>0.38541666666666669</v>
      </c>
      <c r="K19" s="35">
        <f>J19-I19</f>
        <v>1.0416666666666685E-2</v>
      </c>
      <c r="L19" s="36" t="s">
        <v>458</v>
      </c>
      <c r="M19" s="36"/>
      <c r="O19" s="137">
        <f>P18</f>
        <v>0.37499999999999983</v>
      </c>
      <c r="P19" s="108">
        <f>O19+10/1440</f>
        <v>0.38194444444444425</v>
      </c>
      <c r="Q19" s="19">
        <f>P19-O19</f>
        <v>6.9444444444444198E-3</v>
      </c>
      <c r="R19" s="322" t="s">
        <v>879</v>
      </c>
      <c r="S19" s="322"/>
      <c r="T19" s="335" t="s">
        <v>68</v>
      </c>
      <c r="U19" s="336"/>
      <c r="V19" s="75"/>
    </row>
    <row r="20" spans="2:22" ht="19.95" customHeight="1" x14ac:dyDescent="0.3">
      <c r="B20" s="15">
        <v>0.34375</v>
      </c>
      <c r="C20" s="16">
        <v>0.375</v>
      </c>
      <c r="D20" s="19">
        <f>C20-B20</f>
        <v>3.125E-2</v>
      </c>
      <c r="E20" s="92" t="s">
        <v>459</v>
      </c>
      <c r="F20" s="93" t="s">
        <v>450</v>
      </c>
      <c r="I20" s="267">
        <v>0.38541666666666669</v>
      </c>
      <c r="J20" s="270">
        <v>0.47916666666666669</v>
      </c>
      <c r="K20" s="273">
        <f>J20-I20</f>
        <v>9.375E-2</v>
      </c>
      <c r="L20" s="94" t="s">
        <v>403</v>
      </c>
      <c r="M20" s="95"/>
      <c r="O20" s="137">
        <f t="shared" ref="O20:O21" si="4">P19</f>
        <v>0.38194444444444425</v>
      </c>
      <c r="P20" s="108">
        <f t="shared" ref="P20:P21" si="5">O20+10/1440</f>
        <v>0.38888888888888867</v>
      </c>
      <c r="Q20" s="19">
        <f t="shared" ref="Q20:Q21" si="6">P20-O20</f>
        <v>6.9444444444444198E-3</v>
      </c>
      <c r="R20" s="322" t="s">
        <v>880</v>
      </c>
      <c r="S20" s="322"/>
      <c r="T20" s="335" t="s">
        <v>881</v>
      </c>
      <c r="U20" s="336"/>
      <c r="V20" s="75"/>
    </row>
    <row r="21" spans="2:22" ht="19.95" customHeight="1" x14ac:dyDescent="0.3">
      <c r="B21" s="20">
        <f>C20</f>
        <v>0.375</v>
      </c>
      <c r="C21" s="21">
        <v>0.40625</v>
      </c>
      <c r="D21" s="24">
        <f>C21-B21</f>
        <v>3.125E-2</v>
      </c>
      <c r="E21" s="38" t="s">
        <v>460</v>
      </c>
      <c r="F21" s="32" t="s">
        <v>455</v>
      </c>
      <c r="I21" s="268"/>
      <c r="J21" s="271"/>
      <c r="K21" s="274"/>
      <c r="L21" s="95" t="s">
        <v>399</v>
      </c>
      <c r="M21" s="95" t="s">
        <v>39</v>
      </c>
      <c r="O21" s="137">
        <f t="shared" si="4"/>
        <v>0.38888888888888867</v>
      </c>
      <c r="P21" s="108">
        <f t="shared" si="5"/>
        <v>0.39583333333333309</v>
      </c>
      <c r="Q21" s="19">
        <f t="shared" si="6"/>
        <v>6.9444444444444198E-3</v>
      </c>
      <c r="R21" s="322" t="s">
        <v>882</v>
      </c>
      <c r="S21" s="322"/>
      <c r="T21" s="335" t="s">
        <v>883</v>
      </c>
      <c r="U21" s="336"/>
      <c r="V21" s="75"/>
    </row>
    <row r="22" spans="2:22" ht="19.95" customHeight="1" x14ac:dyDescent="0.3">
      <c r="B22" s="15">
        <f>C21</f>
        <v>0.40625</v>
      </c>
      <c r="C22" s="16">
        <v>0.4375</v>
      </c>
      <c r="D22" s="19">
        <f>C22-B22</f>
        <v>3.125E-2</v>
      </c>
      <c r="E22" s="92" t="s">
        <v>461</v>
      </c>
      <c r="F22" s="93" t="s">
        <v>456</v>
      </c>
      <c r="I22" s="268"/>
      <c r="J22" s="271"/>
      <c r="K22" s="274"/>
      <c r="L22" s="95" t="s">
        <v>400</v>
      </c>
      <c r="M22" s="96" t="s">
        <v>462</v>
      </c>
      <c r="O22" s="163">
        <f>P21</f>
        <v>0.39583333333333309</v>
      </c>
      <c r="P22" s="207">
        <f>O22+20/1440</f>
        <v>0.40972222222222199</v>
      </c>
      <c r="Q22" s="165">
        <f>P22-O22</f>
        <v>1.3888888888888895E-2</v>
      </c>
      <c r="R22" s="339" t="s">
        <v>415</v>
      </c>
      <c r="S22" s="339"/>
      <c r="T22" s="340"/>
      <c r="U22" s="341"/>
      <c r="V22" s="211"/>
    </row>
    <row r="23" spans="2:22" ht="19.95" customHeight="1" x14ac:dyDescent="0.3">
      <c r="B23" s="293">
        <f>C22</f>
        <v>0.4375</v>
      </c>
      <c r="C23" s="296">
        <v>0.48958333333333331</v>
      </c>
      <c r="D23" s="299">
        <v>3.125E-2</v>
      </c>
      <c r="E23" s="97" t="s">
        <v>382</v>
      </c>
      <c r="F23" s="290" t="s">
        <v>463</v>
      </c>
      <c r="I23" s="268"/>
      <c r="J23" s="271"/>
      <c r="K23" s="274"/>
      <c r="L23" s="95" t="s">
        <v>401</v>
      </c>
      <c r="M23" s="95" t="s">
        <v>15</v>
      </c>
      <c r="O23" s="208"/>
      <c r="P23" s="138"/>
      <c r="Q23" s="75"/>
      <c r="R23" s="344" t="s">
        <v>884</v>
      </c>
      <c r="S23" s="344"/>
      <c r="T23" s="345"/>
      <c r="U23" s="345"/>
      <c r="V23" s="75"/>
    </row>
    <row r="24" spans="2:22" ht="19.95" customHeight="1" x14ac:dyDescent="0.3">
      <c r="B24" s="294"/>
      <c r="C24" s="297"/>
      <c r="D24" s="300"/>
      <c r="E24" s="23" t="s">
        <v>383</v>
      </c>
      <c r="F24" s="291"/>
      <c r="I24" s="268"/>
      <c r="J24" s="271"/>
      <c r="K24" s="274"/>
      <c r="L24" s="95" t="s">
        <v>402</v>
      </c>
      <c r="M24" s="95" t="s">
        <v>34</v>
      </c>
      <c r="O24" s="346">
        <f>P22</f>
        <v>0.40972222222222199</v>
      </c>
      <c r="P24" s="349">
        <f>O24+50/1440</f>
        <v>0.4444444444444442</v>
      </c>
      <c r="Q24" s="352">
        <f>P24-O24</f>
        <v>3.472222222222221E-2</v>
      </c>
      <c r="R24" s="353" t="s">
        <v>885</v>
      </c>
      <c r="S24" s="354" t="s">
        <v>886</v>
      </c>
      <c r="T24" s="353" t="s">
        <v>887</v>
      </c>
      <c r="U24" s="353" t="s">
        <v>888</v>
      </c>
      <c r="V24" s="355"/>
    </row>
    <row r="25" spans="2:22" ht="19.95" customHeight="1" x14ac:dyDescent="0.3">
      <c r="B25" s="294"/>
      <c r="C25" s="297"/>
      <c r="D25" s="300"/>
      <c r="E25" s="23" t="s">
        <v>384</v>
      </c>
      <c r="F25" s="291"/>
      <c r="I25" s="268"/>
      <c r="J25" s="271"/>
      <c r="K25" s="274"/>
      <c r="L25" s="94" t="s">
        <v>405</v>
      </c>
      <c r="M25" s="95"/>
      <c r="O25" s="347"/>
      <c r="P25" s="350"/>
      <c r="Q25" s="352"/>
      <c r="R25" s="322"/>
      <c r="S25" s="354"/>
      <c r="T25" s="322"/>
      <c r="U25" s="322"/>
      <c r="V25" s="355"/>
    </row>
    <row r="26" spans="2:22" ht="19.95" customHeight="1" x14ac:dyDescent="0.3">
      <c r="B26" s="294"/>
      <c r="C26" s="297"/>
      <c r="D26" s="300"/>
      <c r="E26" s="23" t="s">
        <v>385</v>
      </c>
      <c r="F26" s="291"/>
      <c r="I26" s="268"/>
      <c r="J26" s="271"/>
      <c r="K26" s="274"/>
      <c r="L26" s="95" t="s">
        <v>406</v>
      </c>
      <c r="M26" s="95" t="s">
        <v>457</v>
      </c>
      <c r="O26" s="347"/>
      <c r="P26" s="350"/>
      <c r="Q26" s="352"/>
      <c r="R26" s="322"/>
      <c r="S26" s="354"/>
      <c r="T26" s="322"/>
      <c r="U26" s="322"/>
      <c r="V26" s="355"/>
    </row>
    <row r="27" spans="2:22" ht="19.95" customHeight="1" x14ac:dyDescent="0.3">
      <c r="B27" s="295"/>
      <c r="C27" s="298"/>
      <c r="D27" s="301"/>
      <c r="E27" s="23" t="s">
        <v>386</v>
      </c>
      <c r="F27" s="292"/>
      <c r="I27" s="269"/>
      <c r="J27" s="272"/>
      <c r="K27" s="275"/>
      <c r="L27" s="95" t="s">
        <v>407</v>
      </c>
      <c r="M27" s="95" t="s">
        <v>425</v>
      </c>
      <c r="O27" s="347"/>
      <c r="P27" s="350"/>
      <c r="Q27" s="352"/>
      <c r="R27" s="322"/>
      <c r="S27" s="354"/>
      <c r="T27" s="322"/>
      <c r="U27" s="322"/>
      <c r="V27" s="355"/>
    </row>
    <row r="28" spans="2:22" ht="19.95" customHeight="1" x14ac:dyDescent="0.3">
      <c r="B28" s="15">
        <f>C23</f>
        <v>0.48958333333333331</v>
      </c>
      <c r="C28" s="16">
        <v>0.5</v>
      </c>
      <c r="D28" s="19">
        <f t="shared" ref="D28:D31" si="7">C28-B28</f>
        <v>1.0416666666666685E-2</v>
      </c>
      <c r="E28" s="27" t="s">
        <v>391</v>
      </c>
      <c r="F28" s="18" t="s">
        <v>18</v>
      </c>
      <c r="I28" s="33">
        <f>J20</f>
        <v>0.47916666666666669</v>
      </c>
      <c r="J28" s="34">
        <v>0.52083333333333337</v>
      </c>
      <c r="K28" s="35">
        <f>J28-I28</f>
        <v>4.1666666666666685E-2</v>
      </c>
      <c r="L28" s="36" t="s">
        <v>464</v>
      </c>
      <c r="M28" s="36"/>
      <c r="O28" s="347"/>
      <c r="P28" s="350"/>
      <c r="Q28" s="352"/>
      <c r="R28" s="322"/>
      <c r="S28" s="354"/>
      <c r="T28" s="322"/>
      <c r="U28" s="322"/>
      <c r="V28" s="355"/>
    </row>
    <row r="29" spans="2:22" ht="19.95" customHeight="1" x14ac:dyDescent="0.3">
      <c r="B29" s="20">
        <v>0.5</v>
      </c>
      <c r="C29" s="21">
        <v>0.50694444444444442</v>
      </c>
      <c r="D29" s="24">
        <f t="shared" si="7"/>
        <v>6.9444444444444198E-3</v>
      </c>
      <c r="E29" s="276" t="s">
        <v>392</v>
      </c>
      <c r="F29" s="277"/>
      <c r="I29" s="278">
        <f>J28</f>
        <v>0.52083333333333337</v>
      </c>
      <c r="J29" s="281">
        <v>0.625</v>
      </c>
      <c r="K29" s="284">
        <f>J29-I29</f>
        <v>0.10416666666666663</v>
      </c>
      <c r="L29" s="27" t="s">
        <v>409</v>
      </c>
      <c r="M29" s="18"/>
      <c r="O29" s="347"/>
      <c r="P29" s="350"/>
      <c r="Q29" s="352"/>
      <c r="R29" s="322"/>
      <c r="S29" s="354"/>
      <c r="T29" s="322"/>
      <c r="U29" s="322"/>
      <c r="V29" s="355"/>
    </row>
    <row r="30" spans="2:22" ht="19.95" customHeight="1" x14ac:dyDescent="0.3">
      <c r="B30" s="33">
        <v>0.50694444444444442</v>
      </c>
      <c r="C30" s="34">
        <v>0.54166666666666663</v>
      </c>
      <c r="D30" s="35">
        <f t="shared" si="7"/>
        <v>3.472222222222221E-2</v>
      </c>
      <c r="E30" s="36" t="s">
        <v>393</v>
      </c>
      <c r="F30" s="36" t="s">
        <v>396</v>
      </c>
      <c r="I30" s="279"/>
      <c r="J30" s="282"/>
      <c r="K30" s="285"/>
      <c r="L30" s="18" t="s">
        <v>406</v>
      </c>
      <c r="M30" s="18" t="s">
        <v>39</v>
      </c>
      <c r="O30" s="347"/>
      <c r="P30" s="350"/>
      <c r="Q30" s="352"/>
      <c r="R30" s="322"/>
      <c r="S30" s="354"/>
      <c r="T30" s="322"/>
      <c r="U30" s="322"/>
      <c r="V30" s="355"/>
    </row>
    <row r="31" spans="2:22" x14ac:dyDescent="0.3">
      <c r="B31" s="278">
        <v>0.54166666666666663</v>
      </c>
      <c r="C31" s="281">
        <v>0.58333333333333337</v>
      </c>
      <c r="D31" s="284">
        <f t="shared" si="7"/>
        <v>4.1666666666666741E-2</v>
      </c>
      <c r="E31" s="27" t="s">
        <v>387</v>
      </c>
      <c r="F31" s="287" t="s">
        <v>465</v>
      </c>
      <c r="I31" s="279"/>
      <c r="J31" s="282"/>
      <c r="K31" s="285"/>
      <c r="L31" s="18" t="s">
        <v>407</v>
      </c>
      <c r="M31" s="18" t="s">
        <v>15</v>
      </c>
      <c r="O31" s="348"/>
      <c r="P31" s="351"/>
      <c r="Q31" s="352"/>
      <c r="R31" s="322"/>
      <c r="S31" s="354"/>
      <c r="T31" s="322"/>
      <c r="U31" s="322"/>
      <c r="V31" s="355"/>
    </row>
    <row r="32" spans="2:22" ht="16.05" customHeight="1" x14ac:dyDescent="0.3">
      <c r="B32" s="279"/>
      <c r="C32" s="282"/>
      <c r="D32" s="285"/>
      <c r="E32" s="98" t="s">
        <v>388</v>
      </c>
      <c r="F32" s="288"/>
      <c r="I32" s="279"/>
      <c r="J32" s="282"/>
      <c r="K32" s="285"/>
      <c r="L32" s="27" t="s">
        <v>404</v>
      </c>
      <c r="M32" s="18"/>
      <c r="O32" s="346">
        <f>P24</f>
        <v>0.4444444444444442</v>
      </c>
      <c r="P32" s="349">
        <f>O32+40/1440</f>
        <v>0.47222222222222199</v>
      </c>
      <c r="Q32" s="352">
        <f>P32-O32</f>
        <v>2.777777777777779E-2</v>
      </c>
      <c r="R32" s="354" t="s">
        <v>889</v>
      </c>
      <c r="S32" s="354"/>
      <c r="T32" s="353" t="s">
        <v>890</v>
      </c>
      <c r="U32" s="322"/>
      <c r="V32" s="355"/>
    </row>
    <row r="33" spans="2:22" x14ac:dyDescent="0.3">
      <c r="B33" s="279"/>
      <c r="C33" s="282"/>
      <c r="D33" s="285"/>
      <c r="E33" s="98" t="s">
        <v>389</v>
      </c>
      <c r="F33" s="288"/>
      <c r="I33" s="279"/>
      <c r="J33" s="282"/>
      <c r="K33" s="285"/>
      <c r="L33" s="18" t="s">
        <v>399</v>
      </c>
      <c r="M33" s="18" t="s">
        <v>425</v>
      </c>
      <c r="O33" s="347"/>
      <c r="P33" s="350"/>
      <c r="Q33" s="352"/>
      <c r="R33" s="356"/>
      <c r="S33" s="354"/>
      <c r="T33" s="322"/>
      <c r="U33" s="322"/>
      <c r="V33" s="355"/>
    </row>
    <row r="34" spans="2:22" ht="19.95" customHeight="1" x14ac:dyDescent="0.3">
      <c r="B34" s="280"/>
      <c r="C34" s="283"/>
      <c r="D34" s="286"/>
      <c r="E34" s="98" t="s">
        <v>390</v>
      </c>
      <c r="F34" s="289"/>
      <c r="I34" s="279"/>
      <c r="J34" s="282"/>
      <c r="K34" s="285"/>
      <c r="L34" s="18" t="s">
        <v>400</v>
      </c>
      <c r="M34" s="59" t="s">
        <v>462</v>
      </c>
      <c r="O34" s="347"/>
      <c r="P34" s="350"/>
      <c r="Q34" s="352"/>
      <c r="R34" s="356"/>
      <c r="S34" s="354"/>
      <c r="T34" s="322"/>
      <c r="U34" s="322"/>
      <c r="V34" s="355"/>
    </row>
    <row r="35" spans="2:22" ht="19.95" customHeight="1" x14ac:dyDescent="0.3">
      <c r="B35" s="20">
        <v>0.5</v>
      </c>
      <c r="C35" s="21">
        <v>0.50694444444444442</v>
      </c>
      <c r="D35" s="24">
        <f t="shared" ref="D35" si="8">C35-B35</f>
        <v>6.9444444444444198E-3</v>
      </c>
      <c r="E35" s="276" t="s">
        <v>392</v>
      </c>
      <c r="F35" s="277"/>
      <c r="I35" s="279"/>
      <c r="J35" s="282"/>
      <c r="K35" s="285"/>
      <c r="L35" s="18" t="s">
        <v>401</v>
      </c>
      <c r="M35" s="18" t="s">
        <v>457</v>
      </c>
      <c r="O35" s="347"/>
      <c r="P35" s="350"/>
      <c r="Q35" s="352"/>
      <c r="R35" s="356"/>
      <c r="S35" s="354"/>
      <c r="T35" s="322"/>
      <c r="U35" s="322"/>
      <c r="V35" s="355"/>
    </row>
    <row r="36" spans="2:22" ht="19.95" customHeight="1" x14ac:dyDescent="0.3">
      <c r="B36" s="264" t="s">
        <v>466</v>
      </c>
      <c r="C36" s="265"/>
      <c r="D36" s="265"/>
      <c r="E36" s="265"/>
      <c r="F36" s="266"/>
      <c r="I36" s="280"/>
      <c r="J36" s="283"/>
      <c r="K36" s="286"/>
      <c r="L36" s="18" t="s">
        <v>402</v>
      </c>
      <c r="M36" s="18" t="s">
        <v>34</v>
      </c>
      <c r="O36" s="347"/>
      <c r="P36" s="350"/>
      <c r="Q36" s="352"/>
      <c r="R36" s="356"/>
      <c r="S36" s="354"/>
      <c r="T36" s="322"/>
      <c r="U36" s="322"/>
      <c r="V36" s="355"/>
    </row>
    <row r="37" spans="2:22" ht="19.95" customHeight="1" x14ac:dyDescent="0.3">
      <c r="I37" s="20">
        <f>J29</f>
        <v>0.625</v>
      </c>
      <c r="J37" s="21">
        <v>0.63541666666666663</v>
      </c>
      <c r="K37" s="24">
        <f>J37-I37</f>
        <v>1.041666666666663E-2</v>
      </c>
      <c r="L37" s="23" t="s">
        <v>415</v>
      </c>
      <c r="M37" s="23"/>
      <c r="O37" s="347"/>
      <c r="P37" s="350"/>
      <c r="Q37" s="352"/>
      <c r="R37" s="356"/>
      <c r="S37" s="354"/>
      <c r="T37" s="322"/>
      <c r="U37" s="322"/>
      <c r="V37" s="355"/>
    </row>
    <row r="38" spans="2:22" ht="19.95" customHeight="1" x14ac:dyDescent="0.3">
      <c r="I38" s="15">
        <f>J37</f>
        <v>0.63541666666666663</v>
      </c>
      <c r="J38" s="16">
        <v>0.66666666666666663</v>
      </c>
      <c r="K38" s="19">
        <f>J38-I38</f>
        <v>3.125E-2</v>
      </c>
      <c r="L38" s="18" t="s">
        <v>410</v>
      </c>
      <c r="M38" s="18" t="s">
        <v>411</v>
      </c>
      <c r="O38" s="347"/>
      <c r="P38" s="350"/>
      <c r="Q38" s="352"/>
      <c r="R38" s="356"/>
      <c r="S38" s="354"/>
      <c r="T38" s="322"/>
      <c r="U38" s="322"/>
      <c r="V38" s="355"/>
    </row>
    <row r="39" spans="2:22" ht="19.95" customHeight="1" x14ac:dyDescent="0.3">
      <c r="I39" s="20">
        <f>J38</f>
        <v>0.66666666666666663</v>
      </c>
      <c r="J39" s="21">
        <v>0.67708333333333337</v>
      </c>
      <c r="K39" s="24">
        <f>J39-I39</f>
        <v>1.0416666666666741E-2</v>
      </c>
      <c r="L39" s="23" t="s">
        <v>392</v>
      </c>
      <c r="M39" s="23" t="s">
        <v>411</v>
      </c>
      <c r="O39" s="347"/>
      <c r="P39" s="350"/>
      <c r="Q39" s="352"/>
      <c r="R39" s="356"/>
      <c r="S39" s="354"/>
      <c r="T39" s="322"/>
      <c r="U39" s="322"/>
      <c r="V39" s="355"/>
    </row>
    <row r="40" spans="2:22" ht="19.95" customHeight="1" x14ac:dyDescent="0.3">
      <c r="I40" s="264" t="s">
        <v>466</v>
      </c>
      <c r="J40" s="265"/>
      <c r="K40" s="265"/>
      <c r="L40" s="265"/>
      <c r="M40" s="266"/>
      <c r="O40" s="346">
        <f>P32</f>
        <v>0.47222222222222199</v>
      </c>
      <c r="P40" s="357">
        <f>O40+60/1440</f>
        <v>0.51388888888888862</v>
      </c>
      <c r="Q40" s="360">
        <f>P40-O40</f>
        <v>4.166666666666663E-2</v>
      </c>
      <c r="R40" s="353" t="s">
        <v>891</v>
      </c>
      <c r="S40" s="354"/>
      <c r="T40" s="353" t="s">
        <v>892</v>
      </c>
      <c r="U40" s="322"/>
      <c r="V40" s="355"/>
    </row>
    <row r="41" spans="2:22" ht="19.95" customHeight="1" x14ac:dyDescent="0.3">
      <c r="I41" s="9"/>
      <c r="J41" s="9"/>
      <c r="K41" s="3"/>
      <c r="L41" s="6"/>
      <c r="O41" s="347"/>
      <c r="P41" s="358"/>
      <c r="Q41" s="360"/>
      <c r="R41" s="322"/>
      <c r="S41" s="354"/>
      <c r="T41" s="322"/>
      <c r="U41" s="322"/>
      <c r="V41" s="355"/>
    </row>
    <row r="42" spans="2:22" ht="19.95" customHeight="1" x14ac:dyDescent="0.3">
      <c r="I42" s="9"/>
      <c r="J42" s="9"/>
      <c r="K42" s="3"/>
      <c r="L42" s="6"/>
      <c r="O42" s="348"/>
      <c r="P42" s="359"/>
      <c r="Q42" s="360"/>
      <c r="R42" s="322"/>
      <c r="S42" s="354"/>
      <c r="T42" s="322"/>
      <c r="U42" s="322"/>
      <c r="V42" s="355"/>
    </row>
    <row r="43" spans="2:22" ht="19.95" customHeight="1" x14ac:dyDescent="0.3">
      <c r="I43" s="9"/>
      <c r="J43" s="9"/>
      <c r="K43" s="3"/>
      <c r="L43" s="6"/>
      <c r="O43" s="212">
        <f>P40</f>
        <v>0.51388888888888862</v>
      </c>
      <c r="P43" s="213">
        <f>O43+60/1440</f>
        <v>0.55555555555555525</v>
      </c>
      <c r="Q43" s="165">
        <f>P43-O43</f>
        <v>4.166666666666663E-2</v>
      </c>
      <c r="R43" s="340" t="s">
        <v>853</v>
      </c>
      <c r="S43" s="361"/>
      <c r="T43" s="361"/>
      <c r="U43" s="361"/>
      <c r="V43" s="341"/>
    </row>
    <row r="44" spans="2:22" ht="19.95" customHeight="1" x14ac:dyDescent="0.3">
      <c r="I44" s="9"/>
      <c r="J44" s="9"/>
      <c r="K44" s="3"/>
      <c r="L44" s="6"/>
      <c r="O44" s="346">
        <f>P43</f>
        <v>0.55555555555555525</v>
      </c>
      <c r="P44" s="349">
        <f>O44+50/1440</f>
        <v>0.59027777777777746</v>
      </c>
      <c r="Q44" s="352">
        <f>P44-O44</f>
        <v>3.472222222222221E-2</v>
      </c>
      <c r="R44" s="354" t="s">
        <v>893</v>
      </c>
      <c r="S44" s="353" t="s">
        <v>894</v>
      </c>
      <c r="T44" s="353" t="s">
        <v>895</v>
      </c>
      <c r="U44" s="353" t="s">
        <v>896</v>
      </c>
      <c r="V44" s="355"/>
    </row>
    <row r="45" spans="2:22" ht="19.95" customHeight="1" x14ac:dyDescent="0.3">
      <c r="I45" s="9"/>
      <c r="J45" s="9"/>
      <c r="K45" s="3"/>
      <c r="L45" s="6"/>
      <c r="O45" s="347"/>
      <c r="P45" s="350"/>
      <c r="Q45" s="352"/>
      <c r="R45" s="354"/>
      <c r="S45" s="322"/>
      <c r="T45" s="322"/>
      <c r="U45" s="322"/>
      <c r="V45" s="355"/>
    </row>
    <row r="46" spans="2:22" ht="19.95" customHeight="1" x14ac:dyDescent="0.3">
      <c r="I46" s="9"/>
      <c r="J46" s="9"/>
      <c r="K46" s="3"/>
      <c r="L46" s="6"/>
      <c r="O46" s="347"/>
      <c r="P46" s="350"/>
      <c r="Q46" s="352"/>
      <c r="R46" s="354"/>
      <c r="S46" s="322"/>
      <c r="T46" s="322"/>
      <c r="U46" s="322"/>
      <c r="V46" s="355"/>
    </row>
    <row r="47" spans="2:22" ht="19.95" customHeight="1" x14ac:dyDescent="0.3">
      <c r="I47" s="9"/>
      <c r="J47" s="9"/>
      <c r="K47" s="3"/>
      <c r="L47" s="6"/>
      <c r="O47" s="347"/>
      <c r="P47" s="350"/>
      <c r="Q47" s="352"/>
      <c r="R47" s="354"/>
      <c r="S47" s="322"/>
      <c r="T47" s="322"/>
      <c r="U47" s="322"/>
      <c r="V47" s="355"/>
    </row>
    <row r="48" spans="2:22" ht="19.95" customHeight="1" x14ac:dyDescent="0.3">
      <c r="I48" s="9"/>
      <c r="J48" s="9"/>
      <c r="K48" s="3"/>
      <c r="L48" s="6"/>
      <c r="O48" s="347"/>
      <c r="P48" s="350"/>
      <c r="Q48" s="352"/>
      <c r="R48" s="354"/>
      <c r="S48" s="322"/>
      <c r="T48" s="322"/>
      <c r="U48" s="322"/>
      <c r="V48" s="355"/>
    </row>
    <row r="49" spans="2:22" ht="19.95" customHeight="1" x14ac:dyDescent="0.3">
      <c r="I49" s="9"/>
      <c r="J49" s="9"/>
      <c r="K49" s="3"/>
      <c r="L49" s="6"/>
      <c r="O49" s="347"/>
      <c r="P49" s="350"/>
      <c r="Q49" s="352"/>
      <c r="R49" s="354"/>
      <c r="S49" s="322"/>
      <c r="T49" s="322"/>
      <c r="U49" s="322"/>
      <c r="V49" s="355"/>
    </row>
    <row r="50" spans="2:22" s="42" customFormat="1" x14ac:dyDescent="0.3">
      <c r="B50" s="9"/>
      <c r="C50" s="9"/>
      <c r="D50" s="3"/>
      <c r="E50" s="6"/>
      <c r="F50" s="5"/>
      <c r="H50" s="43"/>
      <c r="I50" s="9"/>
      <c r="J50" s="9"/>
      <c r="K50" s="3"/>
      <c r="L50" s="6"/>
      <c r="M50" s="5"/>
      <c r="N50" s="44"/>
      <c r="O50" s="347"/>
      <c r="P50" s="350"/>
      <c r="Q50" s="352"/>
      <c r="R50" s="354"/>
      <c r="S50" s="322"/>
      <c r="T50" s="322"/>
      <c r="U50" s="322"/>
      <c r="V50" s="355"/>
    </row>
    <row r="51" spans="2:22" s="43" customFormat="1" ht="29.25" customHeight="1" x14ac:dyDescent="0.3">
      <c r="B51" s="9"/>
      <c r="C51" s="9"/>
      <c r="D51" s="3"/>
      <c r="E51" s="6"/>
      <c r="F51" s="5"/>
      <c r="I51" s="9"/>
      <c r="J51" s="9"/>
      <c r="K51" s="3"/>
      <c r="L51" s="6"/>
      <c r="M51" s="5"/>
      <c r="N51" s="44"/>
      <c r="O51" s="348"/>
      <c r="P51" s="351"/>
      <c r="Q51" s="352"/>
      <c r="R51" s="354"/>
      <c r="S51" s="322"/>
      <c r="T51" s="322"/>
      <c r="U51" s="322"/>
      <c r="V51" s="355"/>
    </row>
    <row r="52" spans="2:22" ht="16.05" customHeight="1" x14ac:dyDescent="0.3">
      <c r="I52" s="9"/>
      <c r="J52" s="9"/>
      <c r="K52" s="3"/>
      <c r="L52" s="6"/>
      <c r="O52" s="346">
        <f>P44</f>
        <v>0.59027777777777746</v>
      </c>
      <c r="P52" s="349">
        <f>O52+40/1440</f>
        <v>0.61805555555555525</v>
      </c>
      <c r="Q52" s="352">
        <f>P52-O52</f>
        <v>2.777777777777779E-2</v>
      </c>
      <c r="R52" s="354"/>
      <c r="S52" s="354" t="s">
        <v>897</v>
      </c>
      <c r="T52" s="322"/>
      <c r="U52" s="353" t="s">
        <v>898</v>
      </c>
      <c r="V52" s="355"/>
    </row>
    <row r="53" spans="2:22" x14ac:dyDescent="0.3">
      <c r="I53" s="9"/>
      <c r="J53" s="9"/>
      <c r="K53" s="3"/>
      <c r="L53" s="6"/>
      <c r="O53" s="347"/>
      <c r="P53" s="350"/>
      <c r="Q53" s="352"/>
      <c r="R53" s="354"/>
      <c r="S53" s="356"/>
      <c r="T53" s="322"/>
      <c r="U53" s="322"/>
      <c r="V53" s="355"/>
    </row>
    <row r="54" spans="2:22" x14ac:dyDescent="0.3">
      <c r="I54" s="9"/>
      <c r="J54" s="9"/>
      <c r="K54" s="3"/>
      <c r="L54" s="6"/>
      <c r="O54" s="347"/>
      <c r="P54" s="350"/>
      <c r="Q54" s="352"/>
      <c r="R54" s="354"/>
      <c r="S54" s="356"/>
      <c r="T54" s="322"/>
      <c r="U54" s="322"/>
      <c r="V54" s="355"/>
    </row>
    <row r="55" spans="2:22" ht="18.75" customHeight="1" x14ac:dyDescent="0.3">
      <c r="I55" s="9"/>
      <c r="J55" s="9"/>
      <c r="K55" s="3"/>
      <c r="L55" s="6"/>
      <c r="O55" s="347"/>
      <c r="P55" s="350"/>
      <c r="Q55" s="352"/>
      <c r="R55" s="354"/>
      <c r="S55" s="356"/>
      <c r="T55" s="322"/>
      <c r="U55" s="322"/>
      <c r="V55" s="355"/>
    </row>
    <row r="56" spans="2:22" ht="18.75" customHeight="1" x14ac:dyDescent="0.3">
      <c r="I56" s="9"/>
      <c r="J56" s="9"/>
      <c r="K56" s="3"/>
      <c r="L56" s="6"/>
      <c r="O56" s="347"/>
      <c r="P56" s="350"/>
      <c r="Q56" s="352"/>
      <c r="R56" s="354"/>
      <c r="S56" s="356"/>
      <c r="T56" s="322"/>
      <c r="U56" s="322"/>
      <c r="V56" s="355"/>
    </row>
    <row r="57" spans="2:22" x14ac:dyDescent="0.3">
      <c r="I57" s="9"/>
      <c r="J57" s="9"/>
      <c r="K57" s="3"/>
      <c r="L57" s="6"/>
      <c r="O57" s="347"/>
      <c r="P57" s="350"/>
      <c r="Q57" s="352"/>
      <c r="R57" s="354"/>
      <c r="S57" s="356"/>
      <c r="T57" s="322"/>
      <c r="U57" s="322"/>
      <c r="V57" s="355"/>
    </row>
    <row r="58" spans="2:22" x14ac:dyDescent="0.3">
      <c r="O58" s="347"/>
      <c r="P58" s="350"/>
      <c r="Q58" s="352"/>
      <c r="R58" s="354"/>
      <c r="S58" s="356"/>
      <c r="T58" s="322"/>
      <c r="U58" s="322"/>
      <c r="V58" s="355"/>
    </row>
    <row r="59" spans="2:22" x14ac:dyDescent="0.3">
      <c r="O59" s="347"/>
      <c r="P59" s="350"/>
      <c r="Q59" s="352"/>
      <c r="R59" s="354"/>
      <c r="S59" s="356"/>
      <c r="T59" s="322"/>
      <c r="U59" s="322"/>
      <c r="V59" s="355"/>
    </row>
    <row r="60" spans="2:22" x14ac:dyDescent="0.3">
      <c r="O60" s="346">
        <f>P52</f>
        <v>0.61805555555555525</v>
      </c>
      <c r="P60" s="357">
        <f>O60+60/1440</f>
        <v>0.65972222222222188</v>
      </c>
      <c r="Q60" s="360">
        <f>P60-O60</f>
        <v>4.166666666666663E-2</v>
      </c>
      <c r="R60" s="354"/>
      <c r="S60" s="353" t="s">
        <v>899</v>
      </c>
      <c r="T60" s="322"/>
      <c r="U60" s="370" t="s">
        <v>900</v>
      </c>
      <c r="V60" s="355"/>
    </row>
    <row r="61" spans="2:22" x14ac:dyDescent="0.3">
      <c r="O61" s="347"/>
      <c r="P61" s="358"/>
      <c r="Q61" s="360"/>
      <c r="R61" s="354"/>
      <c r="S61" s="322"/>
      <c r="T61" s="322"/>
      <c r="U61" s="370"/>
      <c r="V61" s="355"/>
    </row>
    <row r="62" spans="2:22" x14ac:dyDescent="0.3">
      <c r="O62" s="348"/>
      <c r="P62" s="359"/>
      <c r="Q62" s="360"/>
      <c r="R62" s="354"/>
      <c r="S62" s="322"/>
      <c r="T62" s="322"/>
      <c r="U62" s="370"/>
      <c r="V62" s="355"/>
    </row>
    <row r="63" spans="2:22" x14ac:dyDescent="0.3">
      <c r="O63" s="212">
        <v>0.66666666666666663</v>
      </c>
      <c r="P63" s="214">
        <f>O63+20/1440</f>
        <v>0.68055555555555547</v>
      </c>
      <c r="Q63" s="165">
        <f>P63-O63</f>
        <v>1.388888888888884E-2</v>
      </c>
      <c r="R63" s="340" t="s">
        <v>415</v>
      </c>
      <c r="S63" s="361"/>
      <c r="T63" s="361"/>
      <c r="U63" s="361"/>
      <c r="V63" s="341"/>
    </row>
    <row r="64" spans="2:22" x14ac:dyDescent="0.3">
      <c r="O64" s="337"/>
      <c r="P64" s="371"/>
      <c r="Q64" s="338"/>
      <c r="R64" s="342" t="s">
        <v>901</v>
      </c>
      <c r="S64" s="372"/>
      <c r="T64" s="372"/>
      <c r="U64" s="343"/>
      <c r="V64" s="206" t="s">
        <v>65</v>
      </c>
    </row>
    <row r="65" spans="15:22" x14ac:dyDescent="0.3">
      <c r="O65" s="362">
        <f>P63</f>
        <v>0.68055555555555547</v>
      </c>
      <c r="P65" s="365">
        <f>O65+40/1440</f>
        <v>0.70833333333333326</v>
      </c>
      <c r="Q65" s="284">
        <f t="shared" ref="Q65" si="9">P65-O65</f>
        <v>2.777777777777779E-2</v>
      </c>
      <c r="R65" s="368" t="s">
        <v>902</v>
      </c>
      <c r="S65" s="368"/>
      <c r="T65" s="369" t="s">
        <v>903</v>
      </c>
      <c r="U65" s="369"/>
      <c r="V65" s="75"/>
    </row>
    <row r="66" spans="15:22" x14ac:dyDescent="0.3">
      <c r="O66" s="363"/>
      <c r="P66" s="366"/>
      <c r="Q66" s="285"/>
      <c r="R66" s="368"/>
      <c r="S66" s="368"/>
      <c r="T66" s="369"/>
      <c r="U66" s="369"/>
      <c r="V66" s="75"/>
    </row>
    <row r="67" spans="15:22" x14ac:dyDescent="0.3">
      <c r="O67" s="363"/>
      <c r="P67" s="366"/>
      <c r="Q67" s="285"/>
      <c r="R67" s="368"/>
      <c r="S67" s="368"/>
      <c r="T67" s="369"/>
      <c r="U67" s="369"/>
      <c r="V67" s="75"/>
    </row>
    <row r="68" spans="15:22" x14ac:dyDescent="0.3">
      <c r="O68" s="364"/>
      <c r="P68" s="367"/>
      <c r="Q68" s="286"/>
      <c r="R68" s="368"/>
      <c r="S68" s="368"/>
      <c r="T68" s="369"/>
      <c r="U68" s="369"/>
      <c r="V68" s="75"/>
    </row>
    <row r="69" spans="15:22" x14ac:dyDescent="0.3">
      <c r="O69" s="337"/>
      <c r="P69" s="371"/>
      <c r="Q69" s="338"/>
      <c r="R69" s="323" t="s">
        <v>904</v>
      </c>
      <c r="S69" s="323"/>
      <c r="T69" s="323"/>
      <c r="U69" s="342"/>
      <c r="V69" s="206" t="s">
        <v>125</v>
      </c>
    </row>
    <row r="70" spans="15:22" x14ac:dyDescent="0.3">
      <c r="O70" s="137">
        <f>P65</f>
        <v>0.70833333333333326</v>
      </c>
      <c r="P70" s="108">
        <f t="shared" ref="P70:P78" si="10">O70+10/1440</f>
        <v>0.71527777777777768</v>
      </c>
      <c r="Q70" s="19">
        <f t="shared" ref="Q70:Q72" si="11">P70-O70</f>
        <v>6.9444444444444198E-3</v>
      </c>
      <c r="R70" s="374" t="s">
        <v>905</v>
      </c>
      <c r="S70" s="375"/>
      <c r="T70" s="322" t="s">
        <v>304</v>
      </c>
      <c r="U70" s="335"/>
      <c r="V70" s="75"/>
    </row>
    <row r="71" spans="15:22" x14ac:dyDescent="0.3">
      <c r="O71" s="137">
        <f t="shared" ref="O71:O72" si="12">P70</f>
        <v>0.71527777777777768</v>
      </c>
      <c r="P71" s="108">
        <f t="shared" si="10"/>
        <v>0.7222222222222221</v>
      </c>
      <c r="Q71" s="19">
        <f t="shared" si="11"/>
        <v>6.9444444444444198E-3</v>
      </c>
      <c r="R71" s="335" t="s">
        <v>906</v>
      </c>
      <c r="S71" s="336"/>
      <c r="T71" s="322" t="s">
        <v>64</v>
      </c>
      <c r="U71" s="335"/>
      <c r="V71" s="75"/>
    </row>
    <row r="72" spans="15:22" x14ac:dyDescent="0.3">
      <c r="O72" s="137">
        <f t="shared" si="12"/>
        <v>0.7222222222222221</v>
      </c>
      <c r="P72" s="108">
        <f t="shared" si="10"/>
        <v>0.72916666666666652</v>
      </c>
      <c r="Q72" s="19">
        <f t="shared" si="11"/>
        <v>6.9444444444444198E-3</v>
      </c>
      <c r="R72" s="379" t="s">
        <v>907</v>
      </c>
      <c r="S72" s="380"/>
      <c r="T72" s="322"/>
      <c r="U72" s="335"/>
      <c r="V72" s="75"/>
    </row>
    <row r="73" spans="15:22" x14ac:dyDescent="0.3">
      <c r="O73" s="337"/>
      <c r="P73" s="371"/>
      <c r="Q73" s="338"/>
      <c r="R73" s="323" t="s">
        <v>908</v>
      </c>
      <c r="S73" s="323"/>
      <c r="T73" s="323"/>
      <c r="U73" s="342"/>
      <c r="V73" s="206" t="s">
        <v>2</v>
      </c>
    </row>
    <row r="74" spans="15:22" x14ac:dyDescent="0.3">
      <c r="O74" s="137">
        <f>P72</f>
        <v>0.72916666666666652</v>
      </c>
      <c r="P74" s="108">
        <f t="shared" si="10"/>
        <v>0.73611111111111094</v>
      </c>
      <c r="Q74" s="19">
        <f t="shared" ref="Q74:Q78" si="13">P74-O74</f>
        <v>6.9444444444444198E-3</v>
      </c>
      <c r="R74" s="373" t="s">
        <v>909</v>
      </c>
      <c r="S74" s="373"/>
      <c r="T74" s="322" t="s">
        <v>426</v>
      </c>
      <c r="U74" s="335"/>
      <c r="V74" s="75"/>
    </row>
    <row r="75" spans="15:22" x14ac:dyDescent="0.3">
      <c r="O75" s="137">
        <f t="shared" ref="O75:O78" si="14">P74</f>
        <v>0.73611111111111094</v>
      </c>
      <c r="P75" s="108">
        <f t="shared" si="10"/>
        <v>0.74305555555555536</v>
      </c>
      <c r="Q75" s="19">
        <f t="shared" si="13"/>
        <v>6.9444444444444198E-3</v>
      </c>
      <c r="R75" s="322" t="s">
        <v>910</v>
      </c>
      <c r="S75" s="322"/>
      <c r="T75" s="322" t="s">
        <v>911</v>
      </c>
      <c r="U75" s="335"/>
      <c r="V75" s="75"/>
    </row>
    <row r="76" spans="15:22" x14ac:dyDescent="0.3">
      <c r="O76" s="137">
        <f t="shared" si="14"/>
        <v>0.74305555555555536</v>
      </c>
      <c r="P76" s="108">
        <f t="shared" si="10"/>
        <v>0.74999999999999978</v>
      </c>
      <c r="Q76" s="19">
        <f t="shared" si="13"/>
        <v>6.9444444444444198E-3</v>
      </c>
      <c r="R76" s="322" t="s">
        <v>912</v>
      </c>
      <c r="S76" s="322"/>
      <c r="T76" s="322" t="s">
        <v>125</v>
      </c>
      <c r="U76" s="335"/>
      <c r="V76" s="75"/>
    </row>
    <row r="77" spans="15:22" x14ac:dyDescent="0.3">
      <c r="O77" s="137">
        <f t="shared" si="14"/>
        <v>0.74999999999999978</v>
      </c>
      <c r="P77" s="108">
        <f t="shared" si="10"/>
        <v>0.7569444444444442</v>
      </c>
      <c r="Q77" s="19">
        <f t="shared" si="13"/>
        <v>6.9444444444444198E-3</v>
      </c>
      <c r="R77" s="322" t="s">
        <v>913</v>
      </c>
      <c r="S77" s="322"/>
      <c r="T77" s="322" t="s">
        <v>914</v>
      </c>
      <c r="U77" s="335"/>
      <c r="V77" s="75"/>
    </row>
    <row r="78" spans="15:22" x14ac:dyDescent="0.3">
      <c r="O78" s="215">
        <f t="shared" si="14"/>
        <v>0.7569444444444442</v>
      </c>
      <c r="P78" s="216">
        <f t="shared" si="10"/>
        <v>0.76388888888888862</v>
      </c>
      <c r="Q78" s="217">
        <f t="shared" si="13"/>
        <v>6.9444444444444198E-3</v>
      </c>
      <c r="R78" s="376" t="s">
        <v>915</v>
      </c>
      <c r="S78" s="377"/>
      <c r="T78" s="377"/>
      <c r="U78" s="377"/>
      <c r="V78" s="378"/>
    </row>
  </sheetData>
  <mergeCells count="130">
    <mergeCell ref="R78:V78"/>
    <mergeCell ref="R75:S75"/>
    <mergeCell ref="T75:U75"/>
    <mergeCell ref="R76:S76"/>
    <mergeCell ref="T76:U76"/>
    <mergeCell ref="R77:S77"/>
    <mergeCell ref="T77:U77"/>
    <mergeCell ref="R72:S72"/>
    <mergeCell ref="T72:U72"/>
    <mergeCell ref="O73:Q73"/>
    <mergeCell ref="R73:U73"/>
    <mergeCell ref="R74:S74"/>
    <mergeCell ref="T74:U74"/>
    <mergeCell ref="O69:Q69"/>
    <mergeCell ref="R69:U69"/>
    <mergeCell ref="R70:S70"/>
    <mergeCell ref="T70:U70"/>
    <mergeCell ref="R71:S71"/>
    <mergeCell ref="T71:U71"/>
    <mergeCell ref="O65:O68"/>
    <mergeCell ref="P65:P68"/>
    <mergeCell ref="Q65:Q68"/>
    <mergeCell ref="R65:S68"/>
    <mergeCell ref="T65:U68"/>
    <mergeCell ref="Q60:Q62"/>
    <mergeCell ref="S60:S62"/>
    <mergeCell ref="U60:U62"/>
    <mergeCell ref="R63:V63"/>
    <mergeCell ref="O64:Q64"/>
    <mergeCell ref="R64:U64"/>
    <mergeCell ref="R43:V43"/>
    <mergeCell ref="O44:O51"/>
    <mergeCell ref="P44:P51"/>
    <mergeCell ref="Q44:Q51"/>
    <mergeCell ref="R44:R62"/>
    <mergeCell ref="S44:S51"/>
    <mergeCell ref="T44:T62"/>
    <mergeCell ref="U44:U51"/>
    <mergeCell ref="V44:V62"/>
    <mergeCell ref="O52:O59"/>
    <mergeCell ref="P52:P59"/>
    <mergeCell ref="Q52:Q59"/>
    <mergeCell ref="S52:S59"/>
    <mergeCell ref="U52:U59"/>
    <mergeCell ref="O60:O62"/>
    <mergeCell ref="P60:P62"/>
    <mergeCell ref="V24:V42"/>
    <mergeCell ref="O32:O39"/>
    <mergeCell ref="P32:P39"/>
    <mergeCell ref="Q32:Q39"/>
    <mergeCell ref="R32:R39"/>
    <mergeCell ref="T32:T39"/>
    <mergeCell ref="O40:O42"/>
    <mergeCell ref="P40:P42"/>
    <mergeCell ref="Q40:Q42"/>
    <mergeCell ref="R40:R42"/>
    <mergeCell ref="T40:T42"/>
    <mergeCell ref="R23:S23"/>
    <mergeCell ref="T23:U23"/>
    <mergeCell ref="O24:O31"/>
    <mergeCell ref="P24:P31"/>
    <mergeCell ref="Q24:Q31"/>
    <mergeCell ref="R24:R31"/>
    <mergeCell ref="S24:S42"/>
    <mergeCell ref="T24:T31"/>
    <mergeCell ref="U24:U42"/>
    <mergeCell ref="R20:S20"/>
    <mergeCell ref="T20:U20"/>
    <mergeCell ref="R21:S21"/>
    <mergeCell ref="T21:U21"/>
    <mergeCell ref="R22:S22"/>
    <mergeCell ref="T22:U22"/>
    <mergeCell ref="T17:U17"/>
    <mergeCell ref="R18:S18"/>
    <mergeCell ref="T18:U18"/>
    <mergeCell ref="R19:S19"/>
    <mergeCell ref="T19:U19"/>
    <mergeCell ref="T14:U14"/>
    <mergeCell ref="R15:S15"/>
    <mergeCell ref="T15:U15"/>
    <mergeCell ref="R16:S16"/>
    <mergeCell ref="T16:U16"/>
    <mergeCell ref="R11:S11"/>
    <mergeCell ref="T11:U11"/>
    <mergeCell ref="R12:S12"/>
    <mergeCell ref="T12:U12"/>
    <mergeCell ref="R13:S13"/>
    <mergeCell ref="T13:U13"/>
    <mergeCell ref="I6:M6"/>
    <mergeCell ref="I7:M7"/>
    <mergeCell ref="I8:M8"/>
    <mergeCell ref="O6:V6"/>
    <mergeCell ref="O7:V7"/>
    <mergeCell ref="O8:V8"/>
    <mergeCell ref="I9:J9"/>
    <mergeCell ref="B12:B19"/>
    <mergeCell ref="C12:C19"/>
    <mergeCell ref="D12:D19"/>
    <mergeCell ref="I12:I18"/>
    <mergeCell ref="J12:J18"/>
    <mergeCell ref="K12:K18"/>
    <mergeCell ref="R14:S14"/>
    <mergeCell ref="R17:S17"/>
    <mergeCell ref="O9:P9"/>
    <mergeCell ref="R9:S9"/>
    <mergeCell ref="T9:U9"/>
    <mergeCell ref="R10:S10"/>
    <mergeCell ref="T10:U10"/>
    <mergeCell ref="B6:F6"/>
    <mergeCell ref="B7:F7"/>
    <mergeCell ref="B8:F8"/>
    <mergeCell ref="B9:C9"/>
    <mergeCell ref="I40:M40"/>
    <mergeCell ref="I20:I27"/>
    <mergeCell ref="J20:J27"/>
    <mergeCell ref="K20:K27"/>
    <mergeCell ref="E29:F29"/>
    <mergeCell ref="I29:I36"/>
    <mergeCell ref="J29:J36"/>
    <mergeCell ref="K29:K36"/>
    <mergeCell ref="F31:F34"/>
    <mergeCell ref="E35:F35"/>
    <mergeCell ref="B36:F36"/>
    <mergeCell ref="B31:B34"/>
    <mergeCell ref="C31:C34"/>
    <mergeCell ref="D31:D34"/>
    <mergeCell ref="F23:F27"/>
    <mergeCell ref="B23:B27"/>
    <mergeCell ref="C23:C27"/>
    <mergeCell ref="D23:D27"/>
  </mergeCells>
  <phoneticPr fontId="5" type="noConversion"/>
  <printOptions horizontalCentered="1"/>
  <pageMargins left="0.25" right="0.25" top="0.25" bottom="0.25" header="0" footer="0"/>
  <pageSetup paperSize="10000" scale="60" orientation="portrait" horizontalDpi="0" verticalDpi="0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6A65-A437-474F-B341-C9CFC0838DB8}">
  <dimension ref="B1:AZ92"/>
  <sheetViews>
    <sheetView topLeftCell="U1" zoomScale="45" zoomScaleNormal="90" workbookViewId="0">
      <selection activeCell="AG3" sqref="AG3"/>
    </sheetView>
  </sheetViews>
  <sheetFormatPr defaultColWidth="8.796875" defaultRowHeight="15" x14ac:dyDescent="0.3"/>
  <cols>
    <col min="1" max="1" width="1.19921875" style="5" customWidth="1"/>
    <col min="2" max="3" width="7.69921875" style="9" customWidth="1"/>
    <col min="4" max="4" width="11.19921875" style="3" customWidth="1"/>
    <col min="5" max="5" width="70.19921875" style="6" bestFit="1" customWidth="1"/>
    <col min="6" max="6" width="37" style="5" customWidth="1"/>
    <col min="7" max="7" width="6.69921875" style="5" customWidth="1"/>
    <col min="8" max="10" width="8.796875" style="5"/>
    <col min="11" max="11" width="83.19921875" style="5" bestFit="1" customWidth="1"/>
    <col min="12" max="12" width="32.69921875" style="5" bestFit="1" customWidth="1"/>
    <col min="13" max="13" width="7.796875" style="5" customWidth="1"/>
    <col min="14" max="15" width="8.796875" style="5"/>
    <col min="16" max="16" width="12.69921875" style="5" customWidth="1"/>
    <col min="17" max="18" width="70.796875" style="5" customWidth="1"/>
    <col min="19" max="19" width="32.69921875" style="5" customWidth="1"/>
    <col min="20" max="20" width="30.69921875" style="5" customWidth="1"/>
    <col min="21" max="21" width="29.796875" style="5" customWidth="1"/>
    <col min="22" max="22" width="7.796875" style="5" customWidth="1"/>
    <col min="23" max="25" width="8.796875" style="5"/>
    <col min="26" max="26" width="46.19921875" style="5" customWidth="1"/>
    <col min="27" max="27" width="19.19921875" style="5" customWidth="1"/>
    <col min="28" max="28" width="6" style="5" customWidth="1"/>
    <col min="29" max="29" width="6" style="3" customWidth="1"/>
    <col min="30" max="31" width="8.796875" style="5"/>
    <col min="32" max="32" width="12" style="5" customWidth="1"/>
    <col min="33" max="33" width="104" style="42" customWidth="1"/>
    <col min="34" max="34" width="30.796875" style="42" customWidth="1"/>
    <col min="35" max="35" width="30.796875" style="5" customWidth="1"/>
    <col min="36" max="36" width="4.796875" style="5" customWidth="1"/>
    <col min="37" max="37" width="4.796875" style="3" customWidth="1"/>
    <col min="38" max="39" width="8.796875" style="5"/>
    <col min="40" max="40" width="12" style="5" customWidth="1"/>
    <col min="41" max="41" width="104" style="5" customWidth="1"/>
    <col min="42" max="43" width="30.796875" style="5" customWidth="1"/>
    <col min="44" max="46" width="8.796875" style="5"/>
    <col min="47" max="52" width="8.796875" style="5" customWidth="1"/>
    <col min="53" max="16384" width="8.796875" style="5"/>
  </cols>
  <sheetData>
    <row r="1" spans="2:52" ht="22.95" customHeight="1" x14ac:dyDescent="0.3">
      <c r="B1" s="1"/>
      <c r="C1" s="1"/>
      <c r="E1" s="4"/>
    </row>
    <row r="2" spans="2:52" ht="35.25" customHeight="1" x14ac:dyDescent="0.3">
      <c r="B2" s="2"/>
      <c r="C2" s="2"/>
    </row>
    <row r="3" spans="2:52" ht="35.25" customHeight="1" x14ac:dyDescent="0.3">
      <c r="B3" s="7"/>
      <c r="C3" s="7"/>
      <c r="D3" s="5"/>
      <c r="E3" s="8" t="s">
        <v>446</v>
      </c>
    </row>
    <row r="4" spans="2:52" ht="22.8" x14ac:dyDescent="0.3">
      <c r="B4" s="7"/>
      <c r="C4" s="7"/>
      <c r="D4" s="5"/>
      <c r="E4" s="8" t="s">
        <v>447</v>
      </c>
    </row>
    <row r="5" spans="2:52" ht="15.75" customHeight="1" x14ac:dyDescent="0.3"/>
    <row r="6" spans="2:52" ht="22.8" x14ac:dyDescent="0.3">
      <c r="F6" s="10"/>
      <c r="L6" s="10"/>
    </row>
    <row r="7" spans="2:52" ht="34.950000000000003" customHeight="1" x14ac:dyDescent="0.3">
      <c r="B7" s="302">
        <v>44796</v>
      </c>
      <c r="C7" s="302"/>
      <c r="D7" s="302"/>
      <c r="E7" s="302"/>
      <c r="F7" s="302"/>
      <c r="H7" s="302">
        <v>44796</v>
      </c>
      <c r="I7" s="302"/>
      <c r="J7" s="302"/>
      <c r="K7" s="302"/>
      <c r="L7" s="302"/>
      <c r="N7" s="425">
        <v>44795</v>
      </c>
      <c r="O7" s="426"/>
      <c r="P7" s="426"/>
      <c r="Q7" s="426"/>
      <c r="R7" s="426"/>
      <c r="S7" s="426"/>
      <c r="T7" s="426"/>
      <c r="U7" s="427"/>
      <c r="W7" s="381">
        <v>44796</v>
      </c>
      <c r="X7" s="381"/>
      <c r="Y7" s="381"/>
      <c r="Z7" s="381"/>
      <c r="AA7" s="381"/>
      <c r="AC7" s="407" t="s">
        <v>560</v>
      </c>
      <c r="AD7" s="407"/>
      <c r="AE7" s="407"/>
      <c r="AF7" s="407"/>
      <c r="AG7" s="407"/>
      <c r="AH7" s="407"/>
      <c r="AI7" s="407"/>
      <c r="AK7" s="413" t="s">
        <v>560</v>
      </c>
      <c r="AL7" s="414"/>
      <c r="AM7" s="414"/>
      <c r="AN7" s="414"/>
      <c r="AO7" s="414"/>
      <c r="AP7" s="414"/>
      <c r="AQ7" s="415"/>
      <c r="AS7" s="223"/>
      <c r="AT7" s="223"/>
      <c r="AU7" s="223"/>
      <c r="AV7" s="223"/>
      <c r="AW7" s="223"/>
      <c r="AX7" s="223"/>
      <c r="AY7" s="223"/>
      <c r="AZ7" s="223"/>
    </row>
    <row r="8" spans="2:52" ht="34.950000000000003" customHeight="1" x14ac:dyDescent="0.3">
      <c r="B8" s="331" t="s">
        <v>492</v>
      </c>
      <c r="C8" s="332"/>
      <c r="D8" s="332"/>
      <c r="E8" s="332"/>
      <c r="F8" s="333"/>
      <c r="H8" s="399" t="s">
        <v>493</v>
      </c>
      <c r="I8" s="400"/>
      <c r="J8" s="400"/>
      <c r="K8" s="400"/>
      <c r="L8" s="401"/>
      <c r="N8" s="408" t="s">
        <v>494</v>
      </c>
      <c r="O8" s="408"/>
      <c r="P8" s="408"/>
      <c r="Q8" s="408"/>
      <c r="R8" s="408"/>
      <c r="S8" s="408"/>
      <c r="T8" s="408"/>
      <c r="U8" s="408"/>
      <c r="W8" s="331" t="s">
        <v>495</v>
      </c>
      <c r="X8" s="332"/>
      <c r="Y8" s="332"/>
      <c r="Z8" s="332"/>
      <c r="AA8" s="333"/>
      <c r="AC8" s="408" t="s">
        <v>643</v>
      </c>
      <c r="AD8" s="408"/>
      <c r="AE8" s="408"/>
      <c r="AF8" s="408"/>
      <c r="AG8" s="408"/>
      <c r="AH8" s="408"/>
      <c r="AI8" s="408"/>
      <c r="AK8" s="408" t="s">
        <v>671</v>
      </c>
      <c r="AL8" s="408"/>
      <c r="AM8" s="408"/>
      <c r="AN8" s="408"/>
      <c r="AO8" s="408"/>
      <c r="AP8" s="408"/>
      <c r="AQ8" s="408"/>
      <c r="AS8" s="224"/>
      <c r="AT8" s="224"/>
      <c r="AU8" s="224"/>
      <c r="AV8" s="224"/>
      <c r="AW8" s="224"/>
      <c r="AX8" s="224"/>
      <c r="AY8" s="224"/>
      <c r="AZ8" s="224"/>
    </row>
    <row r="9" spans="2:52" ht="34.950000000000003" customHeight="1" x14ac:dyDescent="0.3">
      <c r="B9" s="334" t="s">
        <v>380</v>
      </c>
      <c r="C9" s="334"/>
      <c r="D9" s="334"/>
      <c r="E9" s="334"/>
      <c r="F9" s="334"/>
      <c r="H9" s="334" t="s">
        <v>412</v>
      </c>
      <c r="I9" s="334"/>
      <c r="J9" s="334"/>
      <c r="K9" s="334"/>
      <c r="L9" s="334"/>
      <c r="N9" s="334" t="s">
        <v>836</v>
      </c>
      <c r="O9" s="334"/>
      <c r="P9" s="334"/>
      <c r="Q9" s="334"/>
      <c r="R9" s="334"/>
      <c r="S9" s="334"/>
      <c r="T9" s="334"/>
      <c r="U9" s="334"/>
      <c r="W9" s="334" t="s">
        <v>475</v>
      </c>
      <c r="X9" s="334"/>
      <c r="Y9" s="334"/>
      <c r="Z9" s="334"/>
      <c r="AA9" s="334"/>
      <c r="AC9" s="409" t="s">
        <v>645</v>
      </c>
      <c r="AD9" s="409"/>
      <c r="AE9" s="409"/>
      <c r="AF9" s="409"/>
      <c r="AG9" s="409"/>
      <c r="AH9" s="409"/>
      <c r="AI9" s="409"/>
      <c r="AK9" s="409" t="s">
        <v>448</v>
      </c>
      <c r="AL9" s="409"/>
      <c r="AM9" s="409"/>
      <c r="AN9" s="409"/>
      <c r="AO9" s="409"/>
      <c r="AP9" s="409"/>
      <c r="AQ9" s="409"/>
      <c r="AS9" s="225"/>
      <c r="AT9" s="225"/>
      <c r="AU9" s="225"/>
      <c r="AV9" s="225"/>
      <c r="AW9" s="225"/>
      <c r="AX9" s="225"/>
      <c r="AY9" s="225"/>
      <c r="AZ9" s="225"/>
    </row>
    <row r="10" spans="2:52" ht="34.950000000000003" customHeight="1" x14ac:dyDescent="0.3">
      <c r="B10" s="396" t="s">
        <v>282</v>
      </c>
      <c r="C10" s="396"/>
      <c r="D10" s="11" t="s">
        <v>293</v>
      </c>
      <c r="E10" s="12" t="s">
        <v>281</v>
      </c>
      <c r="F10" s="12" t="s">
        <v>280</v>
      </c>
      <c r="H10" s="397" t="s">
        <v>282</v>
      </c>
      <c r="I10" s="398"/>
      <c r="J10" s="11" t="s">
        <v>293</v>
      </c>
      <c r="K10" s="13" t="s">
        <v>281</v>
      </c>
      <c r="L10" s="13" t="s">
        <v>280</v>
      </c>
      <c r="N10" s="324" t="s">
        <v>282</v>
      </c>
      <c r="O10" s="325"/>
      <c r="P10" s="181" t="s">
        <v>293</v>
      </c>
      <c r="Q10" s="326" t="s">
        <v>837</v>
      </c>
      <c r="R10" s="327"/>
      <c r="S10" s="326" t="s">
        <v>280</v>
      </c>
      <c r="T10" s="327"/>
      <c r="U10" s="183" t="s">
        <v>838</v>
      </c>
      <c r="W10" s="311" t="s">
        <v>282</v>
      </c>
      <c r="X10" s="312"/>
      <c r="Y10" s="14" t="s">
        <v>293</v>
      </c>
      <c r="Z10" s="12" t="s">
        <v>300</v>
      </c>
      <c r="AA10" s="12" t="s">
        <v>280</v>
      </c>
      <c r="AC10" s="183" t="s">
        <v>810</v>
      </c>
      <c r="AD10" s="402" t="s">
        <v>282</v>
      </c>
      <c r="AE10" s="403"/>
      <c r="AF10" s="181" t="s">
        <v>293</v>
      </c>
      <c r="AG10" s="181" t="s">
        <v>319</v>
      </c>
      <c r="AH10" s="182" t="s">
        <v>280</v>
      </c>
      <c r="AI10" s="182" t="s">
        <v>670</v>
      </c>
      <c r="AK10" s="183" t="s">
        <v>810</v>
      </c>
      <c r="AL10" s="402" t="s">
        <v>282</v>
      </c>
      <c r="AM10" s="403"/>
      <c r="AN10" s="181" t="s">
        <v>293</v>
      </c>
      <c r="AO10" s="181" t="s">
        <v>319</v>
      </c>
      <c r="AP10" s="182" t="s">
        <v>280</v>
      </c>
      <c r="AQ10" s="182" t="s">
        <v>670</v>
      </c>
      <c r="AS10" s="226"/>
      <c r="AT10" s="226"/>
      <c r="AU10" s="202"/>
      <c r="AV10" s="227"/>
      <c r="AW10" s="227"/>
      <c r="AX10" s="227"/>
      <c r="AY10" s="227"/>
      <c r="AZ10" s="228"/>
    </row>
    <row r="11" spans="2:52" ht="34.950000000000003" customHeight="1" x14ac:dyDescent="0.3">
      <c r="B11" s="15">
        <v>0.3298611111111111</v>
      </c>
      <c r="C11" s="16">
        <v>0.33333333333333331</v>
      </c>
      <c r="D11" s="17">
        <f>C11-B11</f>
        <v>3.4722222222222099E-3</v>
      </c>
      <c r="E11" s="18" t="s">
        <v>381</v>
      </c>
      <c r="F11" s="18" t="s">
        <v>467</v>
      </c>
      <c r="H11" s="15">
        <v>0.33333333333333331</v>
      </c>
      <c r="I11" s="16">
        <v>0.35416666666666669</v>
      </c>
      <c r="J11" s="19">
        <f>I11-H11</f>
        <v>2.083333333333337E-2</v>
      </c>
      <c r="K11" s="18" t="s">
        <v>413</v>
      </c>
      <c r="L11" s="18"/>
      <c r="N11" s="137">
        <v>0.3125</v>
      </c>
      <c r="O11" s="108">
        <v>0.3263888888888889</v>
      </c>
      <c r="P11" s="19">
        <f>O11-N11</f>
        <v>1.3888888888888895E-2</v>
      </c>
      <c r="Q11" s="328"/>
      <c r="R11" s="329"/>
      <c r="S11" s="330"/>
      <c r="T11" s="329"/>
      <c r="U11" s="75"/>
      <c r="W11" s="15">
        <v>0.625</v>
      </c>
      <c r="X11" s="16">
        <v>0.66666666666666663</v>
      </c>
      <c r="Y11" s="19">
        <f>X11-W11</f>
        <v>4.166666666666663E-2</v>
      </c>
      <c r="Z11" s="18" t="s">
        <v>476</v>
      </c>
      <c r="AA11" s="18"/>
      <c r="AC11" s="184">
        <v>1</v>
      </c>
      <c r="AD11" s="137">
        <v>0.33333333333333331</v>
      </c>
      <c r="AE11" s="160">
        <f>AD11+6/1440</f>
        <v>0.33749999999999997</v>
      </c>
      <c r="AF11" s="19">
        <f>AE11-AD11</f>
        <v>4.1666666666666519E-3</v>
      </c>
      <c r="AG11" s="162" t="s">
        <v>587</v>
      </c>
      <c r="AH11" s="162" t="s">
        <v>563</v>
      </c>
      <c r="AI11" s="417" t="s">
        <v>1011</v>
      </c>
      <c r="AK11" s="184">
        <v>1</v>
      </c>
      <c r="AL11" s="137">
        <v>0.375</v>
      </c>
      <c r="AM11" s="160">
        <f>AL11+4/1440</f>
        <v>0.37777777777777777</v>
      </c>
      <c r="AN11" s="19">
        <f>AM11-AL11</f>
        <v>2.7777777777777679E-3</v>
      </c>
      <c r="AO11" s="59" t="s">
        <v>676</v>
      </c>
      <c r="AP11" s="59" t="s">
        <v>672</v>
      </c>
      <c r="AQ11" s="199" t="s">
        <v>307</v>
      </c>
      <c r="AS11" s="25"/>
      <c r="AT11" s="25"/>
      <c r="AU11" s="25"/>
    </row>
    <row r="12" spans="2:52" ht="34.950000000000003" customHeight="1" x14ac:dyDescent="0.25">
      <c r="B12" s="20">
        <f>C11</f>
        <v>0.33333333333333331</v>
      </c>
      <c r="C12" s="21">
        <v>0.34375</v>
      </c>
      <c r="D12" s="22">
        <f t="shared" ref="D12:D28" si="0">C12-B12</f>
        <v>1.0416666666666685E-2</v>
      </c>
      <c r="E12" s="23" t="s">
        <v>394</v>
      </c>
      <c r="F12" s="23"/>
      <c r="H12" s="20">
        <f>I11</f>
        <v>0.35416666666666669</v>
      </c>
      <c r="I12" s="21">
        <v>0.375</v>
      </c>
      <c r="J12" s="24">
        <f>I12-H12</f>
        <v>2.0833333333333315E-2</v>
      </c>
      <c r="K12" s="23" t="s">
        <v>414</v>
      </c>
      <c r="L12" s="23"/>
      <c r="N12" s="137"/>
      <c r="O12" s="108"/>
      <c r="P12" s="19"/>
      <c r="Q12" s="322" t="s">
        <v>839</v>
      </c>
      <c r="R12" s="322"/>
      <c r="S12" s="335"/>
      <c r="T12" s="336"/>
      <c r="U12" s="205"/>
      <c r="AC12" s="184">
        <v>2</v>
      </c>
      <c r="AD12" s="137">
        <f>AE11</f>
        <v>0.33749999999999997</v>
      </c>
      <c r="AE12" s="160">
        <f>AD12+6/1440</f>
        <v>0.34166666666666662</v>
      </c>
      <c r="AF12" s="19">
        <f>AE12-AD12</f>
        <v>4.1666666666666519E-3</v>
      </c>
      <c r="AG12" s="162" t="s">
        <v>642</v>
      </c>
      <c r="AH12" s="162" t="s">
        <v>564</v>
      </c>
      <c r="AI12" s="418"/>
      <c r="AK12" s="184">
        <v>2</v>
      </c>
      <c r="AL12" s="137">
        <f>AM11</f>
        <v>0.37777777777777777</v>
      </c>
      <c r="AM12" s="160">
        <f>AL12+4/1440</f>
        <v>0.38055555555555554</v>
      </c>
      <c r="AN12" s="19">
        <f>AM12-AL12</f>
        <v>2.7777777777777679E-3</v>
      </c>
      <c r="AO12" s="59" t="s">
        <v>677</v>
      </c>
      <c r="AP12" s="59" t="s">
        <v>673</v>
      </c>
      <c r="AQ12" s="199" t="s">
        <v>46</v>
      </c>
      <c r="AS12" s="25"/>
      <c r="AT12" s="25"/>
      <c r="AU12" s="25"/>
      <c r="AZ12" s="229"/>
    </row>
    <row r="13" spans="2:52" ht="34.950000000000003" customHeight="1" x14ac:dyDescent="0.3">
      <c r="B13" s="278"/>
      <c r="C13" s="391"/>
      <c r="D13" s="281"/>
      <c r="E13" s="26" t="s">
        <v>395</v>
      </c>
      <c r="F13" s="18" t="s">
        <v>24</v>
      </c>
      <c r="H13" s="278">
        <f>I12</f>
        <v>0.375</v>
      </c>
      <c r="I13" s="281">
        <v>0.47916666666666669</v>
      </c>
      <c r="J13" s="284">
        <f>I13-H13</f>
        <v>0.10416666666666669</v>
      </c>
      <c r="K13" s="27" t="s">
        <v>403</v>
      </c>
      <c r="L13" s="18"/>
      <c r="N13" s="362">
        <v>0.33333333333333331</v>
      </c>
      <c r="O13" s="365">
        <f>N13+60/1440</f>
        <v>0.375</v>
      </c>
      <c r="P13" s="284">
        <f>O13-N13</f>
        <v>4.1666666666666685E-2</v>
      </c>
      <c r="Q13" s="382" t="s">
        <v>840</v>
      </c>
      <c r="R13" s="382" t="s">
        <v>841</v>
      </c>
      <c r="S13" s="384" t="s">
        <v>842</v>
      </c>
      <c r="T13" s="353" t="s">
        <v>843</v>
      </c>
      <c r="U13" s="386"/>
      <c r="AC13" s="184">
        <v>3</v>
      </c>
      <c r="AD13" s="137">
        <f t="shared" ref="AD13:AD49" si="1">AE12</f>
        <v>0.34166666666666662</v>
      </c>
      <c r="AE13" s="160">
        <f t="shared" ref="AE13:AE49" si="2">AD13+6/1440</f>
        <v>0.34583333333333327</v>
      </c>
      <c r="AF13" s="19">
        <f t="shared" ref="AF13:AF21" si="3">AE13-AD13</f>
        <v>4.1666666666666519E-3</v>
      </c>
      <c r="AG13" s="162" t="s">
        <v>800</v>
      </c>
      <c r="AH13" s="62" t="s">
        <v>566</v>
      </c>
      <c r="AI13" s="418"/>
      <c r="AK13" s="184">
        <v>3</v>
      </c>
      <c r="AL13" s="137">
        <f t="shared" ref="AL13:AL50" si="4">AM12</f>
        <v>0.38055555555555554</v>
      </c>
      <c r="AM13" s="160">
        <f t="shared" ref="AM13:AM50" si="5">AL13+4/1440</f>
        <v>0.3833333333333333</v>
      </c>
      <c r="AN13" s="19">
        <f t="shared" ref="AN13:AN20" si="6">AM13-AL13</f>
        <v>2.7777777777777679E-3</v>
      </c>
      <c r="AO13" s="59" t="s">
        <v>678</v>
      </c>
      <c r="AP13" s="59" t="s">
        <v>561</v>
      </c>
      <c r="AQ13" s="199" t="s">
        <v>83</v>
      </c>
      <c r="AS13" s="230"/>
      <c r="AT13" s="230"/>
      <c r="AU13" s="230"/>
      <c r="AV13" s="42"/>
      <c r="AW13" s="42"/>
      <c r="AX13" s="42"/>
      <c r="AY13" s="42"/>
    </row>
    <row r="14" spans="2:52" ht="34.950000000000003" customHeight="1" x14ac:dyDescent="0.3">
      <c r="B14" s="279"/>
      <c r="C14" s="392"/>
      <c r="D14" s="282"/>
      <c r="E14" s="28" t="s">
        <v>468</v>
      </c>
      <c r="F14" s="18" t="s">
        <v>26</v>
      </c>
      <c r="H14" s="279"/>
      <c r="I14" s="282"/>
      <c r="J14" s="285"/>
      <c r="K14" s="18" t="s">
        <v>399</v>
      </c>
      <c r="L14" s="29" t="s">
        <v>305</v>
      </c>
      <c r="N14" s="363"/>
      <c r="O14" s="366"/>
      <c r="P14" s="285"/>
      <c r="Q14" s="394"/>
      <c r="R14" s="383"/>
      <c r="S14" s="385"/>
      <c r="T14" s="322"/>
      <c r="U14" s="387"/>
      <c r="W14" s="381">
        <v>44796</v>
      </c>
      <c r="X14" s="381"/>
      <c r="Y14" s="381"/>
      <c r="Z14" s="381"/>
      <c r="AA14" s="381"/>
      <c r="AC14" s="184">
        <v>4</v>
      </c>
      <c r="AD14" s="137">
        <f t="shared" si="1"/>
        <v>0.34583333333333327</v>
      </c>
      <c r="AE14" s="160">
        <f t="shared" si="2"/>
        <v>0.34999999999999992</v>
      </c>
      <c r="AF14" s="19">
        <f t="shared" si="3"/>
        <v>4.1666666666666519E-3</v>
      </c>
      <c r="AG14" s="162" t="s">
        <v>588</v>
      </c>
      <c r="AH14" s="162" t="s">
        <v>567</v>
      </c>
      <c r="AI14" s="418"/>
      <c r="AK14" s="184">
        <v>4</v>
      </c>
      <c r="AL14" s="137">
        <f t="shared" si="4"/>
        <v>0.3833333333333333</v>
      </c>
      <c r="AM14" s="160">
        <f t="shared" si="5"/>
        <v>0.38611111111111107</v>
      </c>
      <c r="AN14" s="19">
        <f t="shared" si="6"/>
        <v>2.7777777777777679E-3</v>
      </c>
      <c r="AO14" s="59" t="s">
        <v>679</v>
      </c>
      <c r="AP14" s="59" t="s">
        <v>561</v>
      </c>
      <c r="AQ14" s="75"/>
      <c r="AS14" s="230"/>
      <c r="AT14" s="230"/>
      <c r="AU14" s="230"/>
      <c r="AV14" s="42"/>
    </row>
    <row r="15" spans="2:52" ht="34.950000000000003" customHeight="1" x14ac:dyDescent="0.3">
      <c r="B15" s="279"/>
      <c r="C15" s="392"/>
      <c r="D15" s="282"/>
      <c r="E15" s="28"/>
      <c r="F15" s="18" t="s">
        <v>455</v>
      </c>
      <c r="H15" s="279"/>
      <c r="I15" s="282"/>
      <c r="J15" s="285"/>
      <c r="K15" s="18" t="s">
        <v>400</v>
      </c>
      <c r="L15" s="30" t="s">
        <v>425</v>
      </c>
      <c r="N15" s="363"/>
      <c r="O15" s="366"/>
      <c r="P15" s="285"/>
      <c r="Q15" s="394"/>
      <c r="R15" s="383"/>
      <c r="S15" s="385"/>
      <c r="T15" s="322"/>
      <c r="U15" s="387"/>
      <c r="W15" s="331" t="s">
        <v>495</v>
      </c>
      <c r="X15" s="332"/>
      <c r="Y15" s="332"/>
      <c r="Z15" s="332"/>
      <c r="AA15" s="333"/>
      <c r="AC15" s="184">
        <v>5</v>
      </c>
      <c r="AD15" s="137">
        <f t="shared" si="1"/>
        <v>0.34999999999999992</v>
      </c>
      <c r="AE15" s="160">
        <f t="shared" si="2"/>
        <v>0.35416666666666657</v>
      </c>
      <c r="AF15" s="19">
        <f t="shared" si="3"/>
        <v>4.1666666666666519E-3</v>
      </c>
      <c r="AG15" s="162" t="s">
        <v>568</v>
      </c>
      <c r="AH15" s="162" t="s">
        <v>569</v>
      </c>
      <c r="AI15" s="418"/>
      <c r="AK15" s="184">
        <v>5</v>
      </c>
      <c r="AL15" s="137">
        <f t="shared" si="4"/>
        <v>0.38611111111111107</v>
      </c>
      <c r="AM15" s="160">
        <f t="shared" si="5"/>
        <v>0.38888888888888884</v>
      </c>
      <c r="AN15" s="19">
        <f t="shared" si="6"/>
        <v>2.7777777777777679E-3</v>
      </c>
      <c r="AO15" s="59" t="s">
        <v>680</v>
      </c>
      <c r="AP15" s="59" t="s">
        <v>674</v>
      </c>
      <c r="AQ15" s="75"/>
      <c r="AS15" s="230"/>
      <c r="AT15" s="230"/>
      <c r="AU15" s="230"/>
      <c r="AV15" s="42"/>
    </row>
    <row r="16" spans="2:52" ht="34.950000000000003" customHeight="1" x14ac:dyDescent="0.3">
      <c r="B16" s="279"/>
      <c r="C16" s="392"/>
      <c r="D16" s="282"/>
      <c r="E16" s="28"/>
      <c r="F16" s="18" t="s">
        <v>226</v>
      </c>
      <c r="H16" s="279"/>
      <c r="I16" s="282"/>
      <c r="J16" s="285"/>
      <c r="K16" s="18" t="s">
        <v>401</v>
      </c>
      <c r="L16" s="30" t="s">
        <v>15</v>
      </c>
      <c r="N16" s="364"/>
      <c r="O16" s="367"/>
      <c r="P16" s="286"/>
      <c r="Q16" s="395"/>
      <c r="R16" s="383"/>
      <c r="S16" s="374"/>
      <c r="T16" s="322"/>
      <c r="U16" s="387"/>
      <c r="W16" s="334" t="s">
        <v>478</v>
      </c>
      <c r="X16" s="334"/>
      <c r="Y16" s="334"/>
      <c r="Z16" s="334"/>
      <c r="AA16" s="334"/>
      <c r="AC16" s="184">
        <v>6</v>
      </c>
      <c r="AD16" s="137">
        <f>AE14</f>
        <v>0.34999999999999992</v>
      </c>
      <c r="AE16" s="160">
        <f t="shared" ref="AE16" si="7">AD16+6/1440</f>
        <v>0.35416666666666657</v>
      </c>
      <c r="AF16" s="19">
        <f t="shared" ref="AF16" si="8">AE16-AD16</f>
        <v>4.1666666666666519E-3</v>
      </c>
      <c r="AG16" s="162" t="s">
        <v>572</v>
      </c>
      <c r="AH16" s="162" t="s">
        <v>573</v>
      </c>
      <c r="AI16" s="418"/>
      <c r="AK16" s="184">
        <v>6</v>
      </c>
      <c r="AL16" s="137">
        <f t="shared" si="4"/>
        <v>0.38888888888888884</v>
      </c>
      <c r="AM16" s="160">
        <f t="shared" si="5"/>
        <v>0.39166666666666661</v>
      </c>
      <c r="AN16" s="19">
        <f t="shared" si="6"/>
        <v>2.7777777777777679E-3</v>
      </c>
      <c r="AO16" s="117" t="s">
        <v>681</v>
      </c>
      <c r="AP16" s="162" t="s">
        <v>561</v>
      </c>
      <c r="AQ16" s="75"/>
      <c r="AS16" s="230"/>
      <c r="AT16" s="230"/>
      <c r="AU16" s="230"/>
      <c r="AV16" s="42"/>
    </row>
    <row r="17" spans="2:52" ht="34.950000000000003" customHeight="1" x14ac:dyDescent="0.3">
      <c r="B17" s="279"/>
      <c r="C17" s="392"/>
      <c r="D17" s="282"/>
      <c r="E17" s="28" t="s">
        <v>469</v>
      </c>
      <c r="F17" s="18" t="s">
        <v>194</v>
      </c>
      <c r="H17" s="279"/>
      <c r="I17" s="282"/>
      <c r="J17" s="285"/>
      <c r="K17" s="18" t="s">
        <v>402</v>
      </c>
      <c r="L17" s="30" t="s">
        <v>87</v>
      </c>
      <c r="N17" s="337"/>
      <c r="O17" s="371"/>
      <c r="P17" s="338"/>
      <c r="Q17" s="206" t="s">
        <v>844</v>
      </c>
      <c r="R17" s="383"/>
      <c r="S17" s="384" t="s">
        <v>845</v>
      </c>
      <c r="T17" s="322"/>
      <c r="U17" s="387"/>
      <c r="W17" s="311" t="s">
        <v>282</v>
      </c>
      <c r="X17" s="312"/>
      <c r="Y17" s="14" t="s">
        <v>293</v>
      </c>
      <c r="Z17" s="12" t="s">
        <v>300</v>
      </c>
      <c r="AA17" s="12" t="s">
        <v>280</v>
      </c>
      <c r="AC17" s="184">
        <v>7</v>
      </c>
      <c r="AD17" s="137">
        <f>AE15</f>
        <v>0.35416666666666657</v>
      </c>
      <c r="AE17" s="160">
        <f t="shared" si="2"/>
        <v>0.35833333333333323</v>
      </c>
      <c r="AF17" s="19">
        <f t="shared" si="3"/>
        <v>4.1666666666666519E-3</v>
      </c>
      <c r="AG17" s="161" t="s">
        <v>590</v>
      </c>
      <c r="AH17" s="62" t="s">
        <v>575</v>
      </c>
      <c r="AI17" s="418"/>
      <c r="AK17" s="184">
        <v>7</v>
      </c>
      <c r="AL17" s="137">
        <f t="shared" si="4"/>
        <v>0.39166666666666661</v>
      </c>
      <c r="AM17" s="160">
        <f t="shared" si="5"/>
        <v>0.39444444444444438</v>
      </c>
      <c r="AN17" s="19">
        <f t="shared" si="6"/>
        <v>2.7777777777777679E-3</v>
      </c>
      <c r="AO17" s="117" t="s">
        <v>682</v>
      </c>
      <c r="AP17" s="59" t="s">
        <v>561</v>
      </c>
      <c r="AQ17" s="75"/>
      <c r="AX17" s="42"/>
    </row>
    <row r="18" spans="2:52" ht="34.950000000000003" customHeight="1" x14ac:dyDescent="0.3">
      <c r="B18" s="279"/>
      <c r="C18" s="392"/>
      <c r="D18" s="282"/>
      <c r="E18" s="28" t="s">
        <v>470</v>
      </c>
      <c r="F18" s="18" t="s">
        <v>18</v>
      </c>
      <c r="H18" s="279"/>
      <c r="I18" s="282"/>
      <c r="J18" s="285"/>
      <c r="K18" s="27" t="s">
        <v>405</v>
      </c>
      <c r="L18" s="30"/>
      <c r="N18" s="362">
        <f>O13</f>
        <v>0.375</v>
      </c>
      <c r="O18" s="365">
        <f>N18+60/1440</f>
        <v>0.41666666666666669</v>
      </c>
      <c r="P18" s="284">
        <f>O18-N18</f>
        <v>4.1666666666666685E-2</v>
      </c>
      <c r="Q18" s="382" t="s">
        <v>846</v>
      </c>
      <c r="R18" s="383"/>
      <c r="S18" s="385"/>
      <c r="T18" s="322"/>
      <c r="U18" s="387"/>
      <c r="W18" s="15">
        <v>0.70833333333333337</v>
      </c>
      <c r="X18" s="16">
        <v>0.75</v>
      </c>
      <c r="Y18" s="19">
        <f>X18-W18</f>
        <v>4.166666666666663E-2</v>
      </c>
      <c r="Z18" s="18" t="s">
        <v>476</v>
      </c>
      <c r="AA18" s="18"/>
      <c r="AC18" s="184">
        <v>8</v>
      </c>
      <c r="AD18" s="137">
        <f t="shared" si="1"/>
        <v>0.35833333333333323</v>
      </c>
      <c r="AE18" s="160">
        <f t="shared" si="2"/>
        <v>0.36249999999999988</v>
      </c>
      <c r="AF18" s="19">
        <f t="shared" si="3"/>
        <v>4.1666666666666519E-3</v>
      </c>
      <c r="AG18" s="161" t="s">
        <v>591</v>
      </c>
      <c r="AH18" s="75" t="s">
        <v>576</v>
      </c>
      <c r="AI18" s="418"/>
      <c r="AK18" s="184">
        <v>8</v>
      </c>
      <c r="AL18" s="137">
        <f t="shared" si="4"/>
        <v>0.39444444444444438</v>
      </c>
      <c r="AM18" s="160">
        <f t="shared" si="5"/>
        <v>0.39722222222222214</v>
      </c>
      <c r="AN18" s="19">
        <f t="shared" si="6"/>
        <v>2.7777777777777679E-3</v>
      </c>
      <c r="AO18" s="162" t="s">
        <v>683</v>
      </c>
      <c r="AP18" s="162" t="s">
        <v>805</v>
      </c>
      <c r="AQ18" s="75"/>
      <c r="AS18" s="230"/>
      <c r="AT18" s="230"/>
      <c r="AU18" s="230"/>
      <c r="AV18" s="42"/>
    </row>
    <row r="19" spans="2:52" ht="34.950000000000003" customHeight="1" x14ac:dyDescent="0.3">
      <c r="B19" s="279"/>
      <c r="C19" s="392"/>
      <c r="D19" s="282"/>
      <c r="E19" s="28" t="s">
        <v>471</v>
      </c>
      <c r="F19" s="18" t="s">
        <v>456</v>
      </c>
      <c r="H19" s="279"/>
      <c r="I19" s="282"/>
      <c r="J19" s="285"/>
      <c r="K19" s="18" t="s">
        <v>406</v>
      </c>
      <c r="L19" s="30" t="s">
        <v>457</v>
      </c>
      <c r="N19" s="363"/>
      <c r="O19" s="366"/>
      <c r="P19" s="285"/>
      <c r="Q19" s="383"/>
      <c r="R19" s="383"/>
      <c r="S19" s="385"/>
      <c r="T19" s="322"/>
      <c r="U19" s="387"/>
      <c r="AC19" s="184">
        <v>9</v>
      </c>
      <c r="AD19" s="137">
        <f t="shared" si="1"/>
        <v>0.36249999999999988</v>
      </c>
      <c r="AE19" s="160">
        <f t="shared" si="2"/>
        <v>0.36666666666666653</v>
      </c>
      <c r="AF19" s="19">
        <f t="shared" si="3"/>
        <v>4.1666666666666519E-3</v>
      </c>
      <c r="AG19" s="161" t="s">
        <v>592</v>
      </c>
      <c r="AH19" s="62" t="s">
        <v>574</v>
      </c>
      <c r="AI19" s="418"/>
      <c r="AK19" s="184">
        <v>9</v>
      </c>
      <c r="AL19" s="137">
        <f t="shared" si="4"/>
        <v>0.39722222222222214</v>
      </c>
      <c r="AM19" s="160">
        <f t="shared" si="5"/>
        <v>0.39999999999999991</v>
      </c>
      <c r="AN19" s="19">
        <f t="shared" si="6"/>
        <v>2.7777777777777679E-3</v>
      </c>
      <c r="AO19" s="162" t="s">
        <v>684</v>
      </c>
      <c r="AP19" s="162" t="s">
        <v>675</v>
      </c>
      <c r="AQ19" s="75"/>
      <c r="AS19" s="230"/>
      <c r="AT19" s="230"/>
      <c r="AU19" s="230"/>
    </row>
    <row r="20" spans="2:52" ht="34.950000000000003" customHeight="1" x14ac:dyDescent="0.3">
      <c r="B20" s="280"/>
      <c r="C20" s="393"/>
      <c r="D20" s="283"/>
      <c r="E20" s="31"/>
      <c r="F20" s="18" t="s">
        <v>450</v>
      </c>
      <c r="H20" s="280"/>
      <c r="I20" s="283"/>
      <c r="J20" s="286"/>
      <c r="K20" s="18" t="s">
        <v>407</v>
      </c>
      <c r="L20" s="30" t="s">
        <v>29</v>
      </c>
      <c r="N20" s="363"/>
      <c r="O20" s="366"/>
      <c r="P20" s="285"/>
      <c r="Q20" s="383"/>
      <c r="R20" s="383"/>
      <c r="S20" s="385"/>
      <c r="T20" s="322"/>
      <c r="U20" s="387"/>
      <c r="AC20" s="184">
        <v>10</v>
      </c>
      <c r="AD20" s="137">
        <f t="shared" si="1"/>
        <v>0.36666666666666653</v>
      </c>
      <c r="AE20" s="160">
        <f t="shared" si="2"/>
        <v>0.37083333333333318</v>
      </c>
      <c r="AF20" s="19">
        <f t="shared" si="3"/>
        <v>4.1666666666666519E-3</v>
      </c>
      <c r="AG20" s="161" t="s">
        <v>593</v>
      </c>
      <c r="AH20" s="75" t="s">
        <v>602</v>
      </c>
      <c r="AI20" s="418"/>
      <c r="AK20" s="184">
        <v>10</v>
      </c>
      <c r="AL20" s="137">
        <f t="shared" si="4"/>
        <v>0.39999999999999991</v>
      </c>
      <c r="AM20" s="160">
        <f t="shared" si="5"/>
        <v>0.40277777777777768</v>
      </c>
      <c r="AN20" s="19">
        <f t="shared" si="6"/>
        <v>2.7777777777777679E-3</v>
      </c>
      <c r="AO20" s="117" t="s">
        <v>685</v>
      </c>
      <c r="AP20" s="59" t="s">
        <v>695</v>
      </c>
      <c r="AQ20" s="75"/>
      <c r="AS20" s="230"/>
      <c r="AT20" s="230"/>
      <c r="AU20" s="230"/>
    </row>
    <row r="21" spans="2:52" ht="34.950000000000003" customHeight="1" x14ac:dyDescent="0.3">
      <c r="B21" s="293">
        <v>0.34375</v>
      </c>
      <c r="C21" s="296">
        <v>0.42708333333333331</v>
      </c>
      <c r="D21" s="389">
        <f t="shared" si="0"/>
        <v>8.3333333333333315E-2</v>
      </c>
      <c r="E21" s="32" t="s">
        <v>472</v>
      </c>
      <c r="F21" s="290" t="s">
        <v>450</v>
      </c>
      <c r="H21" s="33">
        <f>I13</f>
        <v>0.47916666666666669</v>
      </c>
      <c r="I21" s="34">
        <v>0.52083333333333337</v>
      </c>
      <c r="J21" s="35">
        <f>I21-H21</f>
        <v>4.1666666666666685E-2</v>
      </c>
      <c r="K21" s="36" t="s">
        <v>408</v>
      </c>
      <c r="L21" s="37"/>
      <c r="N21" s="364"/>
      <c r="O21" s="367"/>
      <c r="P21" s="286"/>
      <c r="Q21" s="373"/>
      <c r="R21" s="373"/>
      <c r="S21" s="374"/>
      <c r="T21" s="322"/>
      <c r="U21" s="388"/>
      <c r="W21" s="381">
        <v>44796</v>
      </c>
      <c r="X21" s="381"/>
      <c r="Y21" s="381"/>
      <c r="Z21" s="381"/>
      <c r="AA21" s="381"/>
      <c r="AC21" s="184">
        <v>11</v>
      </c>
      <c r="AD21" s="137">
        <f t="shared" si="1"/>
        <v>0.37083333333333318</v>
      </c>
      <c r="AE21" s="160">
        <f t="shared" si="2"/>
        <v>0.37499999999999983</v>
      </c>
      <c r="AF21" s="19">
        <f t="shared" si="3"/>
        <v>4.1666666666666519E-3</v>
      </c>
      <c r="AG21" s="161" t="s">
        <v>594</v>
      </c>
      <c r="AH21" s="75" t="s">
        <v>577</v>
      </c>
      <c r="AI21" s="418"/>
      <c r="AK21" s="184">
        <v>11</v>
      </c>
      <c r="AL21" s="137">
        <f t="shared" si="4"/>
        <v>0.40277777777777768</v>
      </c>
      <c r="AM21" s="160">
        <f t="shared" si="5"/>
        <v>0.40555555555555545</v>
      </c>
      <c r="AN21" s="19">
        <f t="shared" ref="AN21:AN31" si="9">AM21-AL21</f>
        <v>2.7777777777777679E-3</v>
      </c>
      <c r="AO21" s="117" t="s">
        <v>686</v>
      </c>
      <c r="AP21" s="59" t="s">
        <v>563</v>
      </c>
      <c r="AQ21" s="75"/>
      <c r="AS21" s="230"/>
      <c r="AT21" s="230"/>
      <c r="AU21" s="230"/>
    </row>
    <row r="22" spans="2:52" ht="34.950000000000003" customHeight="1" x14ac:dyDescent="0.3">
      <c r="B22" s="295"/>
      <c r="C22" s="298"/>
      <c r="D22" s="390"/>
      <c r="E22" s="38" t="s">
        <v>473</v>
      </c>
      <c r="F22" s="292"/>
      <c r="H22" s="278">
        <f>I21</f>
        <v>0.52083333333333337</v>
      </c>
      <c r="I22" s="281">
        <v>0.625</v>
      </c>
      <c r="J22" s="284">
        <f>I22-H22</f>
        <v>0.10416666666666663</v>
      </c>
      <c r="K22" s="27" t="s">
        <v>403</v>
      </c>
      <c r="L22" s="18"/>
      <c r="N22" s="163">
        <f>O18</f>
        <v>0.41666666666666669</v>
      </c>
      <c r="O22" s="207">
        <f>N22+20/1440</f>
        <v>0.43055555555555558</v>
      </c>
      <c r="P22" s="165">
        <f>O22-N22</f>
        <v>1.3888888888888895E-2</v>
      </c>
      <c r="Q22" s="340" t="s">
        <v>415</v>
      </c>
      <c r="R22" s="361"/>
      <c r="S22" s="361"/>
      <c r="T22" s="361"/>
      <c r="U22" s="341"/>
      <c r="W22" s="331" t="s">
        <v>495</v>
      </c>
      <c r="X22" s="332"/>
      <c r="Y22" s="332"/>
      <c r="Z22" s="332"/>
      <c r="AA22" s="333"/>
      <c r="AC22" s="184">
        <v>12</v>
      </c>
      <c r="AD22" s="137">
        <f t="shared" si="1"/>
        <v>0.37499999999999983</v>
      </c>
      <c r="AE22" s="160">
        <f t="shared" si="2"/>
        <v>0.37916666666666649</v>
      </c>
      <c r="AF22" s="19">
        <f t="shared" ref="AF22:AF25" si="10">AE22-AD22</f>
        <v>4.1666666666666519E-3</v>
      </c>
      <c r="AG22" s="161" t="s">
        <v>595</v>
      </c>
      <c r="AH22" s="75" t="s">
        <v>580</v>
      </c>
      <c r="AI22" s="418"/>
      <c r="AK22" s="184">
        <v>12</v>
      </c>
      <c r="AL22" s="137">
        <f t="shared" si="4"/>
        <v>0.40555555555555545</v>
      </c>
      <c r="AM22" s="160">
        <f t="shared" si="5"/>
        <v>0.40833333333333321</v>
      </c>
      <c r="AN22" s="19">
        <f t="shared" si="9"/>
        <v>2.7777777777777679E-3</v>
      </c>
      <c r="AO22" s="167" t="s">
        <v>687</v>
      </c>
      <c r="AP22" s="162" t="s">
        <v>563</v>
      </c>
      <c r="AQ22" s="75"/>
      <c r="AS22" s="25"/>
      <c r="AT22" s="25"/>
      <c r="AU22" s="25"/>
    </row>
    <row r="23" spans="2:52" ht="34.950000000000003" customHeight="1" x14ac:dyDescent="0.3">
      <c r="B23" s="15">
        <v>0.42708333333333331</v>
      </c>
      <c r="C23" s="16">
        <v>0.5</v>
      </c>
      <c r="D23" s="17">
        <f t="shared" si="0"/>
        <v>7.2916666666666685E-2</v>
      </c>
      <c r="E23" s="18" t="s">
        <v>474</v>
      </c>
      <c r="F23" s="18" t="s">
        <v>226</v>
      </c>
      <c r="H23" s="279"/>
      <c r="I23" s="282"/>
      <c r="J23" s="285"/>
      <c r="K23" s="18" t="s">
        <v>399</v>
      </c>
      <c r="L23" s="29" t="s">
        <v>481</v>
      </c>
      <c r="N23" s="362">
        <f>O22</f>
        <v>0.43055555555555558</v>
      </c>
      <c r="O23" s="365">
        <f>N23+60/1440</f>
        <v>0.47222222222222227</v>
      </c>
      <c r="P23" s="284">
        <f>O23-N23</f>
        <v>4.1666666666666685E-2</v>
      </c>
      <c r="Q23" s="382" t="s">
        <v>847</v>
      </c>
      <c r="R23" s="382" t="s">
        <v>848</v>
      </c>
      <c r="S23" s="354" t="s">
        <v>849</v>
      </c>
      <c r="T23" s="353" t="s">
        <v>850</v>
      </c>
      <c r="U23" s="355"/>
      <c r="W23" s="334" t="s">
        <v>480</v>
      </c>
      <c r="X23" s="334"/>
      <c r="Y23" s="334"/>
      <c r="Z23" s="334"/>
      <c r="AA23" s="334"/>
      <c r="AC23" s="184">
        <v>13</v>
      </c>
      <c r="AD23" s="137">
        <f t="shared" si="1"/>
        <v>0.37916666666666649</v>
      </c>
      <c r="AE23" s="160">
        <f t="shared" si="2"/>
        <v>0.38333333333333314</v>
      </c>
      <c r="AF23" s="19">
        <f t="shared" si="10"/>
        <v>4.1666666666666519E-3</v>
      </c>
      <c r="AG23" s="161" t="s">
        <v>599</v>
      </c>
      <c r="AH23" s="62" t="s">
        <v>597</v>
      </c>
      <c r="AI23" s="418"/>
      <c r="AK23" s="184">
        <v>13</v>
      </c>
      <c r="AL23" s="137">
        <f t="shared" si="4"/>
        <v>0.40833333333333321</v>
      </c>
      <c r="AM23" s="160">
        <f t="shared" si="5"/>
        <v>0.41111111111111098</v>
      </c>
      <c r="AN23" s="19">
        <f t="shared" si="9"/>
        <v>2.7777777777777679E-3</v>
      </c>
      <c r="AO23" s="117" t="s">
        <v>688</v>
      </c>
      <c r="AP23" s="59" t="s">
        <v>696</v>
      </c>
      <c r="AQ23" s="138"/>
      <c r="AS23" s="230"/>
      <c r="AT23" s="230"/>
      <c r="AU23" s="230"/>
      <c r="AV23" s="42"/>
      <c r="AW23" s="42"/>
      <c r="AX23" s="42"/>
      <c r="AY23" s="42"/>
    </row>
    <row r="24" spans="2:52" ht="34.950000000000003" customHeight="1" x14ac:dyDescent="0.3">
      <c r="B24" s="33">
        <v>0.5</v>
      </c>
      <c r="C24" s="34">
        <v>0.54166666666666663</v>
      </c>
      <c r="D24" s="39">
        <f t="shared" si="0"/>
        <v>4.166666666666663E-2</v>
      </c>
      <c r="E24" s="36" t="s">
        <v>393</v>
      </c>
      <c r="F24" s="36"/>
      <c r="H24" s="279"/>
      <c r="I24" s="282"/>
      <c r="J24" s="285"/>
      <c r="K24" s="18" t="s">
        <v>400</v>
      </c>
      <c r="L24" s="30" t="s">
        <v>29</v>
      </c>
      <c r="N24" s="363"/>
      <c r="O24" s="366"/>
      <c r="P24" s="285"/>
      <c r="Q24" s="383"/>
      <c r="R24" s="394"/>
      <c r="S24" s="356"/>
      <c r="T24" s="322"/>
      <c r="U24" s="355"/>
      <c r="W24" s="311" t="s">
        <v>282</v>
      </c>
      <c r="X24" s="312"/>
      <c r="Y24" s="14" t="s">
        <v>293</v>
      </c>
      <c r="Z24" s="12" t="s">
        <v>300</v>
      </c>
      <c r="AA24" s="12" t="s">
        <v>280</v>
      </c>
      <c r="AC24" s="184">
        <v>14</v>
      </c>
      <c r="AD24" s="137">
        <f t="shared" si="1"/>
        <v>0.38333333333333314</v>
      </c>
      <c r="AE24" s="160">
        <f t="shared" si="2"/>
        <v>0.38749999999999979</v>
      </c>
      <c r="AF24" s="19">
        <f t="shared" si="10"/>
        <v>4.1666666666666519E-3</v>
      </c>
      <c r="AG24" s="161" t="s">
        <v>582</v>
      </c>
      <c r="AH24" s="62" t="s">
        <v>598</v>
      </c>
      <c r="AI24" s="418"/>
      <c r="AK24" s="184">
        <v>14</v>
      </c>
      <c r="AL24" s="137">
        <f t="shared" si="4"/>
        <v>0.41111111111111098</v>
      </c>
      <c r="AM24" s="160">
        <f t="shared" si="5"/>
        <v>0.41388888888888875</v>
      </c>
      <c r="AN24" s="19">
        <f t="shared" si="9"/>
        <v>2.7777777777777679E-3</v>
      </c>
      <c r="AO24" s="117" t="s">
        <v>689</v>
      </c>
      <c r="AP24" s="59" t="s">
        <v>697</v>
      </c>
      <c r="AQ24" s="75"/>
      <c r="AS24" s="230"/>
      <c r="AT24" s="230"/>
      <c r="AU24" s="230"/>
      <c r="AW24" s="42"/>
    </row>
    <row r="25" spans="2:52" ht="34.950000000000003" customHeight="1" x14ac:dyDescent="0.3">
      <c r="B25" s="15">
        <f t="shared" ref="B25:B27" si="11">C24</f>
        <v>0.54166666666666663</v>
      </c>
      <c r="C25" s="16">
        <v>0.55208333333333337</v>
      </c>
      <c r="D25" s="17">
        <f t="shared" si="0"/>
        <v>1.0416666666666741E-2</v>
      </c>
      <c r="E25" s="18" t="s">
        <v>394</v>
      </c>
      <c r="F25" s="18" t="s">
        <v>396</v>
      </c>
      <c r="H25" s="279"/>
      <c r="I25" s="282"/>
      <c r="J25" s="285"/>
      <c r="K25" s="18" t="s">
        <v>401</v>
      </c>
      <c r="L25" s="30" t="s">
        <v>15</v>
      </c>
      <c r="N25" s="363"/>
      <c r="O25" s="366"/>
      <c r="P25" s="285"/>
      <c r="Q25" s="383"/>
      <c r="R25" s="394"/>
      <c r="S25" s="356"/>
      <c r="T25" s="322"/>
      <c r="U25" s="355"/>
      <c r="W25" s="15">
        <v>0.79166666666666663</v>
      </c>
      <c r="X25" s="16">
        <v>0.83333333333333337</v>
      </c>
      <c r="Y25" s="19">
        <f>X25-W25</f>
        <v>4.1666666666666741E-2</v>
      </c>
      <c r="Z25" s="18" t="s">
        <v>476</v>
      </c>
      <c r="AA25" s="18"/>
      <c r="AC25" s="184">
        <v>15</v>
      </c>
      <c r="AD25" s="137">
        <f t="shared" si="1"/>
        <v>0.38749999999999979</v>
      </c>
      <c r="AE25" s="160">
        <f t="shared" si="2"/>
        <v>0.39166666666666644</v>
      </c>
      <c r="AF25" s="19">
        <f t="shared" si="10"/>
        <v>4.1666666666666519E-3</v>
      </c>
      <c r="AG25" s="161" t="s">
        <v>601</v>
      </c>
      <c r="AH25" s="75" t="s">
        <v>583</v>
      </c>
      <c r="AI25" s="419"/>
      <c r="AK25" s="184">
        <v>15</v>
      </c>
      <c r="AL25" s="137">
        <f t="shared" si="4"/>
        <v>0.41388888888888875</v>
      </c>
      <c r="AM25" s="160">
        <f t="shared" si="5"/>
        <v>0.41666666666666652</v>
      </c>
      <c r="AN25" s="19">
        <f t="shared" si="9"/>
        <v>2.7777777777777679E-3</v>
      </c>
      <c r="AO25" s="167" t="s">
        <v>690</v>
      </c>
      <c r="AP25" s="162" t="s">
        <v>698</v>
      </c>
      <c r="AQ25" s="75"/>
      <c r="AS25" s="230"/>
      <c r="AT25" s="230"/>
      <c r="AU25" s="230"/>
      <c r="AW25" s="42"/>
    </row>
    <row r="26" spans="2:52" s="40" customFormat="1" ht="34.950000000000003" customHeight="1" x14ac:dyDescent="0.3">
      <c r="B26" s="20">
        <f t="shared" si="11"/>
        <v>0.55208333333333337</v>
      </c>
      <c r="C26" s="21">
        <v>0.60416666666666663</v>
      </c>
      <c r="D26" s="22">
        <f t="shared" si="0"/>
        <v>5.2083333333333259E-2</v>
      </c>
      <c r="E26" s="23" t="s">
        <v>397</v>
      </c>
      <c r="F26" s="23"/>
      <c r="H26" s="279"/>
      <c r="I26" s="282"/>
      <c r="J26" s="285"/>
      <c r="K26" s="18" t="s">
        <v>402</v>
      </c>
      <c r="L26" s="30" t="s">
        <v>457</v>
      </c>
      <c r="N26" s="364"/>
      <c r="O26" s="367"/>
      <c r="P26" s="286"/>
      <c r="Q26" s="383"/>
      <c r="R26" s="395"/>
      <c r="S26" s="356"/>
      <c r="T26" s="322"/>
      <c r="U26" s="355"/>
      <c r="W26" s="5"/>
      <c r="X26" s="5"/>
      <c r="Y26" s="5"/>
      <c r="Z26" s="5"/>
      <c r="AA26" s="5"/>
      <c r="AC26" s="190"/>
      <c r="AD26" s="163">
        <f>AE25</f>
        <v>0.39166666666666644</v>
      </c>
      <c r="AE26" s="164">
        <f>AD26+15/1440</f>
        <v>0.40208333333333313</v>
      </c>
      <c r="AF26" s="165">
        <f t="shared" ref="AF26:AF27" si="12">AE26-AD26</f>
        <v>1.0416666666666685E-2</v>
      </c>
      <c r="AG26" s="416" t="s">
        <v>415</v>
      </c>
      <c r="AH26" s="416"/>
      <c r="AI26" s="416"/>
      <c r="AK26" s="184">
        <v>16</v>
      </c>
      <c r="AL26" s="137">
        <f t="shared" si="4"/>
        <v>0.41666666666666652</v>
      </c>
      <c r="AM26" s="160">
        <f t="shared" si="5"/>
        <v>0.41944444444444429</v>
      </c>
      <c r="AN26" s="19">
        <f t="shared" si="9"/>
        <v>2.7777777777777679E-3</v>
      </c>
      <c r="AO26" s="117" t="s">
        <v>691</v>
      </c>
      <c r="AP26" s="59" t="s">
        <v>699</v>
      </c>
      <c r="AQ26" s="169"/>
      <c r="AS26" s="230"/>
      <c r="AT26" s="230"/>
      <c r="AU26" s="230"/>
      <c r="AV26" s="5"/>
      <c r="AW26" s="42"/>
      <c r="AX26" s="5"/>
      <c r="AY26" s="5"/>
      <c r="AZ26" s="5"/>
    </row>
    <row r="27" spans="2:52" ht="34.950000000000003" customHeight="1" x14ac:dyDescent="0.3">
      <c r="B27" s="15">
        <f t="shared" si="11"/>
        <v>0.60416666666666663</v>
      </c>
      <c r="C27" s="16">
        <v>0.64583333333333337</v>
      </c>
      <c r="D27" s="17">
        <f t="shared" si="0"/>
        <v>4.1666666666666741E-2</v>
      </c>
      <c r="E27" s="18" t="s">
        <v>398</v>
      </c>
      <c r="F27" s="18" t="s">
        <v>24</v>
      </c>
      <c r="H27" s="279"/>
      <c r="I27" s="282"/>
      <c r="J27" s="285"/>
      <c r="K27" s="27" t="s">
        <v>405</v>
      </c>
      <c r="L27" s="30"/>
      <c r="N27" s="362">
        <f>O23</f>
        <v>0.47222222222222227</v>
      </c>
      <c r="O27" s="365">
        <f>N27+60/1440</f>
        <v>0.51388888888888895</v>
      </c>
      <c r="P27" s="284">
        <f>O27-N27</f>
        <v>4.1666666666666685E-2</v>
      </c>
      <c r="Q27" s="383"/>
      <c r="R27" s="206" t="s">
        <v>844</v>
      </c>
      <c r="S27" s="356"/>
      <c r="T27" s="353" t="s">
        <v>851</v>
      </c>
      <c r="U27" s="355"/>
      <c r="AC27" s="184">
        <v>16</v>
      </c>
      <c r="AD27" s="137">
        <f t="shared" si="1"/>
        <v>0.40208333333333313</v>
      </c>
      <c r="AE27" s="160">
        <f t="shared" si="2"/>
        <v>0.40624999999999978</v>
      </c>
      <c r="AF27" s="19">
        <f t="shared" si="12"/>
        <v>4.1666666666666519E-3</v>
      </c>
      <c r="AG27" s="161" t="s">
        <v>625</v>
      </c>
      <c r="AH27" s="62" t="s">
        <v>608</v>
      </c>
      <c r="AI27" s="420"/>
      <c r="AK27" s="184">
        <v>17</v>
      </c>
      <c r="AL27" s="137">
        <f t="shared" si="4"/>
        <v>0.41944444444444429</v>
      </c>
      <c r="AM27" s="160">
        <f t="shared" si="5"/>
        <v>0.42222222222222205</v>
      </c>
      <c r="AN27" s="19">
        <f t="shared" si="9"/>
        <v>2.7777777777777679E-3</v>
      </c>
      <c r="AO27" s="174" t="s">
        <v>692</v>
      </c>
      <c r="AP27" s="175" t="s">
        <v>700</v>
      </c>
      <c r="AQ27" s="75"/>
      <c r="AS27" s="230"/>
      <c r="AT27" s="230"/>
      <c r="AU27" s="230"/>
      <c r="AY27" s="42"/>
    </row>
    <row r="28" spans="2:52" ht="34.950000000000003" customHeight="1" x14ac:dyDescent="0.3">
      <c r="B28" s="20">
        <f>C27</f>
        <v>0.64583333333333337</v>
      </c>
      <c r="C28" s="21">
        <v>0.65625</v>
      </c>
      <c r="D28" s="22">
        <f t="shared" si="0"/>
        <v>1.041666666666663E-2</v>
      </c>
      <c r="E28" s="276" t="s">
        <v>392</v>
      </c>
      <c r="F28" s="277"/>
      <c r="H28" s="279"/>
      <c r="I28" s="282"/>
      <c r="J28" s="285"/>
      <c r="K28" s="18" t="s">
        <v>406</v>
      </c>
      <c r="L28" s="30" t="s">
        <v>87</v>
      </c>
      <c r="N28" s="363"/>
      <c r="O28" s="366"/>
      <c r="P28" s="285"/>
      <c r="Q28" s="383"/>
      <c r="R28" s="382" t="s">
        <v>852</v>
      </c>
      <c r="S28" s="356"/>
      <c r="T28" s="322"/>
      <c r="U28" s="355"/>
      <c r="W28" s="223"/>
      <c r="X28" s="223"/>
      <c r="Y28" s="223"/>
      <c r="Z28" s="223"/>
      <c r="AA28" s="223"/>
      <c r="AC28" s="184">
        <v>17</v>
      </c>
      <c r="AD28" s="137">
        <f t="shared" si="1"/>
        <v>0.40624999999999978</v>
      </c>
      <c r="AE28" s="160">
        <f t="shared" si="2"/>
        <v>0.41041666666666643</v>
      </c>
      <c r="AF28" s="19">
        <f t="shared" ref="AF28:AF37" si="13">AE28-AD28</f>
        <v>4.1666666666666519E-3</v>
      </c>
      <c r="AG28" s="161" t="s">
        <v>626</v>
      </c>
      <c r="AH28" s="62" t="s">
        <v>609</v>
      </c>
      <c r="AI28" s="421"/>
      <c r="AK28" s="184">
        <v>18</v>
      </c>
      <c r="AL28" s="137">
        <f t="shared" si="4"/>
        <v>0.42222222222222205</v>
      </c>
      <c r="AM28" s="160">
        <f t="shared" si="5"/>
        <v>0.42499999999999982</v>
      </c>
      <c r="AN28" s="137">
        <f t="shared" si="9"/>
        <v>2.7777777777777679E-3</v>
      </c>
      <c r="AO28" s="117" t="s">
        <v>693</v>
      </c>
      <c r="AP28" s="59" t="s">
        <v>701</v>
      </c>
      <c r="AQ28" s="138"/>
      <c r="AS28" s="230"/>
      <c r="AT28" s="230"/>
      <c r="AU28" s="230"/>
      <c r="AW28" s="42"/>
    </row>
    <row r="29" spans="2:52" ht="34.950000000000003" customHeight="1" x14ac:dyDescent="0.3">
      <c r="B29" s="264" t="s">
        <v>477</v>
      </c>
      <c r="C29" s="265"/>
      <c r="D29" s="265"/>
      <c r="E29" s="265"/>
      <c r="F29" s="266"/>
      <c r="H29" s="280"/>
      <c r="I29" s="283"/>
      <c r="J29" s="286"/>
      <c r="K29" s="18" t="s">
        <v>407</v>
      </c>
      <c r="L29" s="30" t="s">
        <v>425</v>
      </c>
      <c r="N29" s="363"/>
      <c r="O29" s="366"/>
      <c r="P29" s="285"/>
      <c r="Q29" s="383"/>
      <c r="R29" s="383"/>
      <c r="S29" s="356"/>
      <c r="T29" s="322"/>
      <c r="U29" s="355"/>
      <c r="W29" s="224"/>
      <c r="X29" s="224"/>
      <c r="Y29" s="224"/>
      <c r="Z29" s="224"/>
      <c r="AA29" s="224"/>
      <c r="AC29" s="184">
        <v>18</v>
      </c>
      <c r="AD29" s="137">
        <f t="shared" si="1"/>
        <v>0.41041666666666643</v>
      </c>
      <c r="AE29" s="160">
        <f t="shared" si="2"/>
        <v>0.41458333333333308</v>
      </c>
      <c r="AF29" s="19">
        <f t="shared" si="13"/>
        <v>4.1666666666666519E-3</v>
      </c>
      <c r="AG29" s="161" t="s">
        <v>628</v>
      </c>
      <c r="AH29" s="62" t="s">
        <v>611</v>
      </c>
      <c r="AI29" s="421"/>
      <c r="AK29" s="184">
        <v>19</v>
      </c>
      <c r="AL29" s="137">
        <f t="shared" si="4"/>
        <v>0.42499999999999982</v>
      </c>
      <c r="AM29" s="160">
        <f t="shared" si="5"/>
        <v>0.42777777777777759</v>
      </c>
      <c r="AN29" s="137">
        <f t="shared" si="9"/>
        <v>2.7777777777777679E-3</v>
      </c>
      <c r="AO29" s="117" t="s">
        <v>694</v>
      </c>
      <c r="AP29" s="59" t="s">
        <v>702</v>
      </c>
      <c r="AQ29" s="186"/>
      <c r="AS29" s="230"/>
      <c r="AT29" s="230"/>
      <c r="AU29" s="230"/>
    </row>
    <row r="30" spans="2:52" ht="34.950000000000003" customHeight="1" x14ac:dyDescent="0.3">
      <c r="H30" s="33">
        <f>I22</f>
        <v>0.625</v>
      </c>
      <c r="I30" s="34">
        <v>0.63541666666666663</v>
      </c>
      <c r="J30" s="35">
        <f>I30-H30</f>
        <v>1.041666666666663E-2</v>
      </c>
      <c r="K30" s="36" t="s">
        <v>415</v>
      </c>
      <c r="L30" s="36"/>
      <c r="N30" s="363"/>
      <c r="O30" s="366"/>
      <c r="P30" s="285"/>
      <c r="Q30" s="383"/>
      <c r="R30" s="383"/>
      <c r="S30" s="356"/>
      <c r="T30" s="322"/>
      <c r="U30" s="355"/>
      <c r="W30" s="225"/>
      <c r="X30" s="225"/>
      <c r="Y30" s="225"/>
      <c r="Z30" s="225"/>
      <c r="AA30" s="225"/>
      <c r="AC30" s="184">
        <v>19</v>
      </c>
      <c r="AD30" s="137">
        <f t="shared" si="1"/>
        <v>0.41458333333333308</v>
      </c>
      <c r="AE30" s="160">
        <f t="shared" si="2"/>
        <v>0.41874999999999973</v>
      </c>
      <c r="AF30" s="19">
        <f t="shared" si="13"/>
        <v>4.1666666666666519E-3</v>
      </c>
      <c r="AG30" s="161" t="s">
        <v>629</v>
      </c>
      <c r="AH30" s="62" t="s">
        <v>612</v>
      </c>
      <c r="AI30" s="421"/>
      <c r="AK30" s="184">
        <v>20</v>
      </c>
      <c r="AL30" s="137">
        <f t="shared" si="4"/>
        <v>0.42777777777777759</v>
      </c>
      <c r="AM30" s="160">
        <f t="shared" si="5"/>
        <v>0.43055555555555536</v>
      </c>
      <c r="AN30" s="137">
        <f t="shared" si="9"/>
        <v>2.7777777777777679E-3</v>
      </c>
      <c r="AO30" s="117" t="s">
        <v>703</v>
      </c>
      <c r="AP30" s="176" t="s">
        <v>713</v>
      </c>
      <c r="AQ30" s="75"/>
      <c r="AS30" s="230"/>
      <c r="AT30" s="230"/>
      <c r="AU30" s="230"/>
    </row>
    <row r="31" spans="2:52" ht="34.950000000000003" customHeight="1" x14ac:dyDescent="0.3">
      <c r="H31" s="15">
        <f>I30</f>
        <v>0.63541666666666663</v>
      </c>
      <c r="I31" s="16">
        <v>0.66666666666666663</v>
      </c>
      <c r="J31" s="19">
        <f>I31-H31</f>
        <v>3.125E-2</v>
      </c>
      <c r="K31" s="18" t="s">
        <v>410</v>
      </c>
      <c r="L31" s="30" t="s">
        <v>411</v>
      </c>
      <c r="N31" s="364"/>
      <c r="O31" s="367"/>
      <c r="P31" s="286"/>
      <c r="Q31" s="373"/>
      <c r="R31" s="373"/>
      <c r="S31" s="356"/>
      <c r="T31" s="322"/>
      <c r="U31" s="355"/>
      <c r="W31" s="226"/>
      <c r="X31" s="226"/>
      <c r="Y31" s="222"/>
      <c r="Z31" s="202"/>
      <c r="AA31" s="202"/>
      <c r="AC31" s="184">
        <v>20</v>
      </c>
      <c r="AD31" s="137">
        <f t="shared" si="1"/>
        <v>0.41874999999999973</v>
      </c>
      <c r="AE31" s="160">
        <f t="shared" si="2"/>
        <v>0.42291666666666639</v>
      </c>
      <c r="AF31" s="19">
        <f t="shared" si="13"/>
        <v>4.1666666666666519E-3</v>
      </c>
      <c r="AG31" s="161" t="s">
        <v>630</v>
      </c>
      <c r="AH31" s="62" t="s">
        <v>613</v>
      </c>
      <c r="AI31" s="421"/>
      <c r="AK31" s="184">
        <v>21</v>
      </c>
      <c r="AL31" s="137">
        <f t="shared" si="4"/>
        <v>0.43055555555555536</v>
      </c>
      <c r="AM31" s="160">
        <f t="shared" si="5"/>
        <v>0.43333333333333313</v>
      </c>
      <c r="AN31" s="137">
        <f t="shared" si="9"/>
        <v>2.7777777777777679E-3</v>
      </c>
      <c r="AO31" s="117" t="s">
        <v>704</v>
      </c>
      <c r="AP31" s="59" t="s">
        <v>714</v>
      </c>
      <c r="AQ31" s="185"/>
      <c r="AS31" s="230"/>
      <c r="AT31" s="230"/>
      <c r="AU31" s="230"/>
    </row>
    <row r="32" spans="2:52" ht="34.950000000000003" customHeight="1" x14ac:dyDescent="0.3">
      <c r="B32" s="223"/>
      <c r="C32" s="223"/>
      <c r="D32" s="223"/>
      <c r="E32" s="223"/>
      <c r="F32" s="223"/>
      <c r="H32" s="20">
        <f>I31</f>
        <v>0.66666666666666663</v>
      </c>
      <c r="I32" s="21">
        <v>0.67708333333333337</v>
      </c>
      <c r="J32" s="24">
        <f>I32-H32</f>
        <v>1.0416666666666741E-2</v>
      </c>
      <c r="K32" s="23" t="s">
        <v>479</v>
      </c>
      <c r="L32" s="41" t="s">
        <v>411</v>
      </c>
      <c r="N32" s="163">
        <f>O27</f>
        <v>0.51388888888888895</v>
      </c>
      <c r="O32" s="207">
        <f>N32+70/1440</f>
        <v>0.56250000000000011</v>
      </c>
      <c r="P32" s="165">
        <f>O32-N32</f>
        <v>4.861111111111116E-2</v>
      </c>
      <c r="Q32" s="340" t="s">
        <v>853</v>
      </c>
      <c r="R32" s="361"/>
      <c r="S32" s="361"/>
      <c r="T32" s="361"/>
      <c r="U32" s="341"/>
      <c r="W32" s="9"/>
      <c r="X32" s="9"/>
      <c r="Y32" s="25"/>
      <c r="Z32" s="6"/>
      <c r="AA32" s="6"/>
      <c r="AC32" s="184">
        <v>21</v>
      </c>
      <c r="AD32" s="137">
        <f t="shared" si="1"/>
        <v>0.42291666666666639</v>
      </c>
      <c r="AE32" s="160">
        <f t="shared" si="2"/>
        <v>0.42708333333333304</v>
      </c>
      <c r="AF32" s="19">
        <f t="shared" si="13"/>
        <v>4.1666666666666519E-3</v>
      </c>
      <c r="AG32" s="161" t="s">
        <v>604</v>
      </c>
      <c r="AH32" s="62" t="s">
        <v>614</v>
      </c>
      <c r="AI32" s="421"/>
      <c r="AK32" s="184">
        <v>22</v>
      </c>
      <c r="AL32" s="137">
        <f t="shared" si="4"/>
        <v>0.43333333333333313</v>
      </c>
      <c r="AM32" s="160">
        <f t="shared" si="5"/>
        <v>0.43611111111111089</v>
      </c>
      <c r="AN32" s="137">
        <f t="shared" ref="AN32:AN41" si="14">AM32-AL32</f>
        <v>2.7777777777777679E-3</v>
      </c>
      <c r="AO32" s="117" t="s">
        <v>705</v>
      </c>
      <c r="AP32" s="59" t="s">
        <v>715</v>
      </c>
      <c r="AQ32" s="138"/>
      <c r="AS32" s="25"/>
      <c r="AT32" s="25"/>
      <c r="AU32" s="25"/>
    </row>
    <row r="33" spans="2:52" ht="34.950000000000003" customHeight="1" x14ac:dyDescent="0.3">
      <c r="B33" s="224"/>
      <c r="C33" s="224"/>
      <c r="D33" s="224"/>
      <c r="E33" s="224"/>
      <c r="F33" s="224"/>
      <c r="H33" s="264" t="s">
        <v>477</v>
      </c>
      <c r="I33" s="265"/>
      <c r="J33" s="265"/>
      <c r="K33" s="265"/>
      <c r="L33" s="266"/>
      <c r="N33" s="428"/>
      <c r="O33" s="428"/>
      <c r="P33" s="428"/>
      <c r="Q33" s="429" t="s">
        <v>854</v>
      </c>
      <c r="R33" s="429"/>
      <c r="S33" s="429"/>
      <c r="T33" s="429"/>
      <c r="U33" s="429"/>
      <c r="AC33" s="184">
        <v>22</v>
      </c>
      <c r="AD33" s="137">
        <f t="shared" si="1"/>
        <v>0.42708333333333304</v>
      </c>
      <c r="AE33" s="160">
        <f t="shared" si="2"/>
        <v>0.43124999999999969</v>
      </c>
      <c r="AF33" s="19">
        <f t="shared" si="13"/>
        <v>4.1666666666666519E-3</v>
      </c>
      <c r="AG33" s="161" t="s">
        <v>631</v>
      </c>
      <c r="AH33" s="62" t="s">
        <v>615</v>
      </c>
      <c r="AI33" s="421"/>
      <c r="AK33" s="184">
        <v>23</v>
      </c>
      <c r="AL33" s="137">
        <f t="shared" si="4"/>
        <v>0.43611111111111089</v>
      </c>
      <c r="AM33" s="160">
        <f t="shared" si="5"/>
        <v>0.43888888888888866</v>
      </c>
      <c r="AN33" s="137">
        <f t="shared" si="14"/>
        <v>2.7777777777777679E-3</v>
      </c>
      <c r="AO33" s="117" t="s">
        <v>706</v>
      </c>
      <c r="AP33" s="59" t="s">
        <v>716</v>
      </c>
      <c r="AQ33" s="138"/>
    </row>
    <row r="34" spans="2:52" ht="34.950000000000003" customHeight="1" x14ac:dyDescent="0.3">
      <c r="B34" s="225"/>
      <c r="C34" s="225"/>
      <c r="D34" s="225"/>
      <c r="E34" s="225"/>
      <c r="F34" s="225"/>
      <c r="N34" s="362">
        <f>O32</f>
        <v>0.56250000000000011</v>
      </c>
      <c r="O34" s="365">
        <f>N34+40/1440</f>
        <v>0.5902777777777779</v>
      </c>
      <c r="P34" s="430">
        <f>O34-N34</f>
        <v>2.777777777777779E-2</v>
      </c>
      <c r="Q34" s="431" t="s">
        <v>855</v>
      </c>
      <c r="R34" s="431"/>
      <c r="S34" s="354" t="s">
        <v>856</v>
      </c>
      <c r="T34" s="354"/>
      <c r="U34" s="322" t="s">
        <v>857</v>
      </c>
      <c r="AC34" s="184">
        <v>23</v>
      </c>
      <c r="AD34" s="137">
        <f>AE33</f>
        <v>0.43124999999999969</v>
      </c>
      <c r="AE34" s="160">
        <f t="shared" si="2"/>
        <v>0.43541666666666634</v>
      </c>
      <c r="AF34" s="19">
        <f t="shared" si="13"/>
        <v>4.1666666666666519E-3</v>
      </c>
      <c r="AG34" s="161" t="s">
        <v>634</v>
      </c>
      <c r="AH34" s="62" t="s">
        <v>617</v>
      </c>
      <c r="AI34" s="421"/>
      <c r="AK34" s="184">
        <v>24</v>
      </c>
      <c r="AL34" s="137">
        <f t="shared" si="4"/>
        <v>0.43888888888888866</v>
      </c>
      <c r="AM34" s="160">
        <f t="shared" si="5"/>
        <v>0.44166666666666643</v>
      </c>
      <c r="AN34" s="137">
        <f t="shared" si="14"/>
        <v>2.7777777777777679E-3</v>
      </c>
      <c r="AO34" s="117" t="s">
        <v>707</v>
      </c>
      <c r="AP34" s="59" t="s">
        <v>717</v>
      </c>
      <c r="AQ34" s="138"/>
      <c r="AS34" s="230"/>
      <c r="AT34" s="230"/>
      <c r="AU34" s="230"/>
      <c r="AV34" s="74"/>
      <c r="AW34" s="74"/>
      <c r="AX34" s="42"/>
      <c r="AY34" s="42"/>
    </row>
    <row r="35" spans="2:52" ht="34.950000000000003" customHeight="1" x14ac:dyDescent="0.3">
      <c r="B35" s="226"/>
      <c r="C35" s="226"/>
      <c r="D35" s="222"/>
      <c r="E35" s="202"/>
      <c r="F35" s="202"/>
      <c r="N35" s="363"/>
      <c r="O35" s="366"/>
      <c r="P35" s="430"/>
      <c r="Q35" s="431"/>
      <c r="R35" s="431"/>
      <c r="S35" s="354"/>
      <c r="T35" s="354"/>
      <c r="U35" s="322"/>
      <c r="W35" s="223"/>
      <c r="X35" s="223"/>
      <c r="Y35" s="223"/>
      <c r="Z35" s="223"/>
      <c r="AA35" s="223"/>
      <c r="AC35" s="184">
        <v>24</v>
      </c>
      <c r="AD35" s="137">
        <f t="shared" si="1"/>
        <v>0.43541666666666634</v>
      </c>
      <c r="AE35" s="160">
        <f t="shared" si="2"/>
        <v>0.43958333333333299</v>
      </c>
      <c r="AF35" s="19">
        <f t="shared" si="13"/>
        <v>4.1666666666666519E-3</v>
      </c>
      <c r="AG35" s="161" t="s">
        <v>635</v>
      </c>
      <c r="AH35" s="62" t="s">
        <v>618</v>
      </c>
      <c r="AI35" s="421"/>
      <c r="AK35" s="184">
        <v>25</v>
      </c>
      <c r="AL35" s="137">
        <f t="shared" si="4"/>
        <v>0.44166666666666643</v>
      </c>
      <c r="AM35" s="160">
        <f t="shared" si="5"/>
        <v>0.4444444444444442</v>
      </c>
      <c r="AN35" s="19">
        <f t="shared" si="14"/>
        <v>2.7777777777777679E-3</v>
      </c>
      <c r="AO35" s="117" t="s">
        <v>708</v>
      </c>
      <c r="AP35" s="59" t="s">
        <v>718</v>
      </c>
      <c r="AQ35" s="75"/>
      <c r="AS35" s="230"/>
      <c r="AT35" s="230"/>
      <c r="AU35" s="230"/>
      <c r="AV35" s="74"/>
      <c r="AW35" s="74"/>
      <c r="AX35" s="42"/>
      <c r="AY35" s="42"/>
    </row>
    <row r="36" spans="2:52" ht="34.950000000000003" customHeight="1" x14ac:dyDescent="0.3">
      <c r="D36" s="25"/>
      <c r="F36" s="6"/>
      <c r="N36" s="362">
        <f>O34</f>
        <v>0.5902777777777779</v>
      </c>
      <c r="O36" s="365">
        <f>N36+50/1440</f>
        <v>0.62500000000000011</v>
      </c>
      <c r="P36" s="430">
        <f>O36-N36</f>
        <v>3.472222222222221E-2</v>
      </c>
      <c r="Q36" s="354" t="s">
        <v>858</v>
      </c>
      <c r="R36" s="356"/>
      <c r="S36" s="353" t="s">
        <v>859</v>
      </c>
      <c r="T36" s="322"/>
      <c r="U36" s="322" t="s">
        <v>2</v>
      </c>
      <c r="W36" s="224"/>
      <c r="X36" s="224"/>
      <c r="Y36" s="224"/>
      <c r="Z36" s="224"/>
      <c r="AA36" s="224"/>
      <c r="AC36" s="184">
        <v>25</v>
      </c>
      <c r="AD36" s="137">
        <f t="shared" si="1"/>
        <v>0.43958333333333299</v>
      </c>
      <c r="AE36" s="160">
        <f t="shared" si="2"/>
        <v>0.44374999999999964</v>
      </c>
      <c r="AF36" s="19">
        <f t="shared" si="13"/>
        <v>4.1666666666666519E-3</v>
      </c>
      <c r="AG36" s="62" t="s">
        <v>822</v>
      </c>
      <c r="AH36" s="62" t="s">
        <v>821</v>
      </c>
      <c r="AI36" s="421"/>
      <c r="AK36" s="184">
        <v>26</v>
      </c>
      <c r="AL36" s="137">
        <f t="shared" si="4"/>
        <v>0.4444444444444442</v>
      </c>
      <c r="AM36" s="160">
        <f t="shared" si="5"/>
        <v>0.44722222222222197</v>
      </c>
      <c r="AN36" s="19">
        <f t="shared" si="14"/>
        <v>2.7777777777777679E-3</v>
      </c>
      <c r="AO36" s="117" t="s">
        <v>709</v>
      </c>
      <c r="AP36" s="59" t="s">
        <v>719</v>
      </c>
      <c r="AQ36" s="75"/>
      <c r="AS36" s="230"/>
      <c r="AT36" s="230"/>
      <c r="AU36" s="230"/>
      <c r="AV36" s="42"/>
      <c r="AX36" s="42"/>
    </row>
    <row r="37" spans="2:52" ht="34.950000000000003" customHeight="1" x14ac:dyDescent="0.3">
      <c r="B37" s="5"/>
      <c r="C37" s="5"/>
      <c r="D37" s="5"/>
      <c r="E37" s="5"/>
      <c r="N37" s="363"/>
      <c r="O37" s="366"/>
      <c r="P37" s="430"/>
      <c r="Q37" s="356"/>
      <c r="R37" s="356"/>
      <c r="S37" s="322"/>
      <c r="T37" s="322"/>
      <c r="U37" s="322"/>
      <c r="W37" s="225"/>
      <c r="X37" s="225"/>
      <c r="Y37" s="225"/>
      <c r="Z37" s="225"/>
      <c r="AA37" s="225"/>
      <c r="AC37" s="184">
        <v>26</v>
      </c>
      <c r="AD37" s="137">
        <f t="shared" si="1"/>
        <v>0.44374999999999964</v>
      </c>
      <c r="AE37" s="160">
        <f t="shared" si="2"/>
        <v>0.4479166666666663</v>
      </c>
      <c r="AF37" s="19">
        <f t="shared" si="13"/>
        <v>4.1666666666666519E-3</v>
      </c>
      <c r="AG37" s="161" t="s">
        <v>605</v>
      </c>
      <c r="AH37" s="62" t="s">
        <v>620</v>
      </c>
      <c r="AI37" s="421"/>
      <c r="AK37" s="184">
        <v>27</v>
      </c>
      <c r="AL37" s="137">
        <f t="shared" si="4"/>
        <v>0.44722222222222197</v>
      </c>
      <c r="AM37" s="160">
        <f t="shared" si="5"/>
        <v>0.44999999999999973</v>
      </c>
      <c r="AN37" s="19">
        <f t="shared" si="14"/>
        <v>2.7777777777777679E-3</v>
      </c>
      <c r="AO37" s="117" t="s">
        <v>710</v>
      </c>
      <c r="AP37" s="59" t="s">
        <v>720</v>
      </c>
      <c r="AQ37" s="75"/>
      <c r="AS37" s="230"/>
      <c r="AT37" s="230"/>
      <c r="AU37" s="230"/>
    </row>
    <row r="38" spans="2:52" ht="34.950000000000003" customHeight="1" x14ac:dyDescent="0.3">
      <c r="B38" s="5"/>
      <c r="C38" s="5"/>
      <c r="D38" s="5"/>
      <c r="E38" s="5"/>
      <c r="N38" s="363"/>
      <c r="O38" s="366"/>
      <c r="P38" s="430"/>
      <c r="Q38" s="356"/>
      <c r="R38" s="356"/>
      <c r="S38" s="322"/>
      <c r="T38" s="322"/>
      <c r="U38" s="322"/>
      <c r="W38" s="226"/>
      <c r="X38" s="226"/>
      <c r="Y38" s="222"/>
      <c r="Z38" s="202"/>
      <c r="AA38" s="202"/>
      <c r="AC38" s="184">
        <v>27</v>
      </c>
      <c r="AD38" s="137">
        <f t="shared" si="1"/>
        <v>0.4479166666666663</v>
      </c>
      <c r="AE38" s="160">
        <f t="shared" si="2"/>
        <v>0.45208333333333295</v>
      </c>
      <c r="AF38" s="19">
        <f t="shared" ref="AF38:AF49" si="15">AE38-AD38</f>
        <v>4.1666666666666519E-3</v>
      </c>
      <c r="AG38" s="161" t="s">
        <v>638</v>
      </c>
      <c r="AH38" s="62" t="s">
        <v>622</v>
      </c>
      <c r="AI38" s="421"/>
      <c r="AK38" s="184">
        <v>28</v>
      </c>
      <c r="AL38" s="137">
        <f t="shared" si="4"/>
        <v>0.44999999999999973</v>
      </c>
      <c r="AM38" s="160">
        <f t="shared" si="5"/>
        <v>0.4527777777777775</v>
      </c>
      <c r="AN38" s="19">
        <f t="shared" si="14"/>
        <v>2.7777777777777679E-3</v>
      </c>
      <c r="AO38" s="117" t="s">
        <v>711</v>
      </c>
      <c r="AP38" s="59" t="s">
        <v>721</v>
      </c>
      <c r="AQ38" s="75"/>
      <c r="AS38" s="230"/>
      <c r="AT38" s="230"/>
      <c r="AU38" s="230"/>
    </row>
    <row r="39" spans="2:52" ht="34.950000000000003" customHeight="1" x14ac:dyDescent="0.3">
      <c r="B39" s="223"/>
      <c r="C39" s="223"/>
      <c r="D39" s="223"/>
      <c r="E39" s="223"/>
      <c r="F39" s="223"/>
      <c r="N39" s="364"/>
      <c r="O39" s="367"/>
      <c r="P39" s="430"/>
      <c r="Q39" s="356"/>
      <c r="R39" s="356"/>
      <c r="S39" s="322"/>
      <c r="T39" s="322"/>
      <c r="U39" s="322"/>
      <c r="W39" s="9"/>
      <c r="X39" s="9"/>
      <c r="Y39" s="25"/>
      <c r="Z39" s="6"/>
      <c r="AA39" s="6"/>
      <c r="AC39" s="184">
        <v>28</v>
      </c>
      <c r="AD39" s="137">
        <f t="shared" si="1"/>
        <v>0.45208333333333295</v>
      </c>
      <c r="AE39" s="160">
        <f t="shared" si="2"/>
        <v>0.4562499999999996</v>
      </c>
      <c r="AF39" s="19">
        <f t="shared" si="15"/>
        <v>4.1666666666666519E-3</v>
      </c>
      <c r="AG39" s="161" t="s">
        <v>639</v>
      </c>
      <c r="AH39" s="62" t="s">
        <v>623</v>
      </c>
      <c r="AI39" s="422"/>
      <c r="AK39" s="184">
        <v>29</v>
      </c>
      <c r="AL39" s="137">
        <f t="shared" si="4"/>
        <v>0.4527777777777775</v>
      </c>
      <c r="AM39" s="160">
        <f t="shared" si="5"/>
        <v>0.45555555555555527</v>
      </c>
      <c r="AN39" s="19">
        <f t="shared" si="14"/>
        <v>2.7777777777777679E-3</v>
      </c>
      <c r="AO39" s="174" t="s">
        <v>712</v>
      </c>
      <c r="AP39" s="175" t="s">
        <v>722</v>
      </c>
      <c r="AQ39" s="107"/>
      <c r="AS39" s="230"/>
      <c r="AT39" s="230"/>
      <c r="AU39" s="230"/>
    </row>
    <row r="40" spans="2:52" ht="34.950000000000003" customHeight="1" x14ac:dyDescent="0.3">
      <c r="B40" s="224"/>
      <c r="C40" s="224"/>
      <c r="D40" s="224"/>
      <c r="E40" s="224"/>
      <c r="F40" s="224"/>
      <c r="N40" s="163">
        <f>O36</f>
        <v>0.62500000000000011</v>
      </c>
      <c r="O40" s="207">
        <f>N40+20/1440</f>
        <v>0.63888888888888895</v>
      </c>
      <c r="P40" s="165">
        <f>O40-N40</f>
        <v>1.388888888888884E-2</v>
      </c>
      <c r="Q40" s="340" t="s">
        <v>415</v>
      </c>
      <c r="R40" s="361"/>
      <c r="S40" s="361"/>
      <c r="T40" s="361"/>
      <c r="U40" s="341"/>
      <c r="AC40" s="410" t="s">
        <v>644</v>
      </c>
      <c r="AD40" s="411"/>
      <c r="AE40" s="411"/>
      <c r="AF40" s="411"/>
      <c r="AG40" s="411"/>
      <c r="AH40" s="411"/>
      <c r="AI40" s="412"/>
      <c r="AK40" s="184">
        <v>30</v>
      </c>
      <c r="AL40" s="137">
        <f t="shared" si="4"/>
        <v>0.45555555555555527</v>
      </c>
      <c r="AM40" s="160">
        <f t="shared" si="5"/>
        <v>0.45833333333333304</v>
      </c>
      <c r="AN40" s="137">
        <f t="shared" si="14"/>
        <v>2.7777777777777679E-3</v>
      </c>
      <c r="AO40" s="117" t="s">
        <v>723</v>
      </c>
      <c r="AP40" s="59" t="s">
        <v>732</v>
      </c>
      <c r="AQ40" s="75"/>
      <c r="AS40" s="25"/>
      <c r="AT40" s="25"/>
      <c r="AU40" s="25"/>
    </row>
    <row r="41" spans="2:52" ht="34.950000000000003" customHeight="1" x14ac:dyDescent="0.3">
      <c r="B41" s="225"/>
      <c r="C41" s="225"/>
      <c r="D41" s="225"/>
      <c r="E41" s="225"/>
      <c r="F41" s="225"/>
      <c r="N41" s="362">
        <f>O40</f>
        <v>0.63888888888888895</v>
      </c>
      <c r="O41" s="365">
        <f>N41+50/1440</f>
        <v>0.67361111111111116</v>
      </c>
      <c r="P41" s="284">
        <f>O41-N41</f>
        <v>3.472222222222221E-2</v>
      </c>
      <c r="Q41" s="433" t="s">
        <v>860</v>
      </c>
      <c r="R41" s="380"/>
      <c r="S41" s="353" t="s">
        <v>861</v>
      </c>
      <c r="T41" s="322"/>
      <c r="U41" s="322" t="s">
        <v>93</v>
      </c>
      <c r="AC41" s="184">
        <v>29</v>
      </c>
      <c r="AD41" s="137">
        <f>AE39</f>
        <v>0.4562499999999996</v>
      </c>
      <c r="AE41" s="160">
        <f t="shared" si="2"/>
        <v>0.46041666666666625</v>
      </c>
      <c r="AF41" s="19">
        <f t="shared" si="15"/>
        <v>4.1666666666666519E-3</v>
      </c>
      <c r="AG41" s="162" t="s">
        <v>656</v>
      </c>
      <c r="AH41" s="162" t="s">
        <v>657</v>
      </c>
      <c r="AI41" s="417" t="s">
        <v>956</v>
      </c>
      <c r="AK41" s="187"/>
      <c r="AL41" s="163">
        <f t="shared" si="4"/>
        <v>0.45833333333333304</v>
      </c>
      <c r="AM41" s="164">
        <f>AL41+20/1440</f>
        <v>0.47222222222222193</v>
      </c>
      <c r="AN41" s="165">
        <f t="shared" si="14"/>
        <v>1.3888888888888895E-2</v>
      </c>
      <c r="AO41" s="404" t="s">
        <v>294</v>
      </c>
      <c r="AP41" s="405"/>
      <c r="AQ41" s="406"/>
      <c r="AS41" s="230"/>
      <c r="AT41" s="230"/>
      <c r="AU41" s="230"/>
      <c r="AV41" s="42"/>
      <c r="AX41" s="42"/>
    </row>
    <row r="42" spans="2:52" ht="34.950000000000003" customHeight="1" x14ac:dyDescent="0.3">
      <c r="B42" s="226"/>
      <c r="C42" s="226"/>
      <c r="D42" s="222"/>
      <c r="E42" s="202"/>
      <c r="F42" s="202"/>
      <c r="N42" s="363"/>
      <c r="O42" s="366"/>
      <c r="P42" s="285"/>
      <c r="Q42" s="434"/>
      <c r="R42" s="435"/>
      <c r="S42" s="322"/>
      <c r="T42" s="322"/>
      <c r="U42" s="322"/>
      <c r="AC42" s="184">
        <v>30</v>
      </c>
      <c r="AD42" s="137">
        <f t="shared" si="1"/>
        <v>0.46041666666666625</v>
      </c>
      <c r="AE42" s="160">
        <f t="shared" si="2"/>
        <v>0.4645833333333329</v>
      </c>
      <c r="AF42" s="19">
        <f t="shared" si="15"/>
        <v>4.1666666666666519E-3</v>
      </c>
      <c r="AG42" s="166" t="s">
        <v>658</v>
      </c>
      <c r="AH42" s="162" t="s">
        <v>657</v>
      </c>
      <c r="AI42" s="423"/>
      <c r="AK42" s="184">
        <v>31</v>
      </c>
      <c r="AL42" s="137">
        <f t="shared" si="4"/>
        <v>0.47222222222222193</v>
      </c>
      <c r="AM42" s="160">
        <f t="shared" si="5"/>
        <v>0.4749999999999997</v>
      </c>
      <c r="AN42" s="19">
        <f t="shared" ref="AN42:AN50" si="16">AM42-AL42</f>
        <v>2.7777777777777679E-3</v>
      </c>
      <c r="AO42" s="117" t="s">
        <v>724</v>
      </c>
      <c r="AP42" s="61" t="s">
        <v>733</v>
      </c>
      <c r="AQ42" s="75"/>
      <c r="AS42" s="230"/>
      <c r="AT42" s="230"/>
      <c r="AU42" s="230"/>
    </row>
    <row r="43" spans="2:52" ht="34.950000000000003" customHeight="1" x14ac:dyDescent="0.3">
      <c r="D43" s="25"/>
      <c r="F43" s="6"/>
      <c r="N43" s="363"/>
      <c r="O43" s="366"/>
      <c r="P43" s="285"/>
      <c r="Q43" s="434"/>
      <c r="R43" s="435"/>
      <c r="S43" s="322"/>
      <c r="T43" s="322"/>
      <c r="U43" s="322"/>
      <c r="AC43" s="184">
        <v>31</v>
      </c>
      <c r="AD43" s="137">
        <f t="shared" si="1"/>
        <v>0.4645833333333329</v>
      </c>
      <c r="AE43" s="160">
        <f t="shared" si="2"/>
        <v>0.46874999999999956</v>
      </c>
      <c r="AF43" s="19">
        <f t="shared" si="15"/>
        <v>4.1666666666666519E-3</v>
      </c>
      <c r="AG43" s="162" t="s">
        <v>659</v>
      </c>
      <c r="AH43" s="162" t="s">
        <v>647</v>
      </c>
      <c r="AI43" s="423"/>
      <c r="AK43" s="184">
        <v>32</v>
      </c>
      <c r="AL43" s="137">
        <f t="shared" si="4"/>
        <v>0.4749999999999997</v>
      </c>
      <c r="AM43" s="160">
        <f t="shared" si="5"/>
        <v>0.47777777777777747</v>
      </c>
      <c r="AN43" s="19">
        <f t="shared" si="16"/>
        <v>2.7777777777777679E-3</v>
      </c>
      <c r="AO43" s="117" t="s">
        <v>725</v>
      </c>
      <c r="AP43" s="61" t="s">
        <v>734</v>
      </c>
      <c r="AQ43" s="75"/>
      <c r="AS43" s="230"/>
      <c r="AT43" s="230"/>
      <c r="AU43" s="230"/>
    </row>
    <row r="44" spans="2:52" ht="34.950000000000003" customHeight="1" x14ac:dyDescent="0.3">
      <c r="B44" s="5"/>
      <c r="C44" s="5"/>
      <c r="D44" s="5"/>
      <c r="E44" s="5"/>
      <c r="N44" s="364"/>
      <c r="O44" s="367"/>
      <c r="P44" s="286"/>
      <c r="Q44" s="436"/>
      <c r="R44" s="375"/>
      <c r="S44" s="322"/>
      <c r="T44" s="322"/>
      <c r="U44" s="322"/>
      <c r="AC44" s="184">
        <v>32</v>
      </c>
      <c r="AD44" s="137">
        <f t="shared" si="1"/>
        <v>0.46874999999999956</v>
      </c>
      <c r="AE44" s="160">
        <f t="shared" si="2"/>
        <v>0.47291666666666621</v>
      </c>
      <c r="AF44" s="19">
        <f t="shared" si="15"/>
        <v>4.1666666666666519E-3</v>
      </c>
      <c r="AG44" s="162" t="s">
        <v>646</v>
      </c>
      <c r="AH44" s="162" t="s">
        <v>648</v>
      </c>
      <c r="AI44" s="423"/>
      <c r="AK44" s="184">
        <v>33</v>
      </c>
      <c r="AL44" s="137">
        <f t="shared" si="4"/>
        <v>0.47777777777777747</v>
      </c>
      <c r="AM44" s="160">
        <f t="shared" si="5"/>
        <v>0.48055555555555524</v>
      </c>
      <c r="AN44" s="19">
        <f t="shared" si="16"/>
        <v>2.7777777777777679E-3</v>
      </c>
      <c r="AO44" s="117" t="s">
        <v>726</v>
      </c>
      <c r="AP44" s="61" t="s">
        <v>735</v>
      </c>
      <c r="AQ44" s="75"/>
      <c r="AS44" s="230"/>
      <c r="AT44" s="230"/>
      <c r="AU44" s="230"/>
    </row>
    <row r="45" spans="2:52" ht="34.950000000000003" customHeight="1" x14ac:dyDescent="0.3">
      <c r="B45" s="5"/>
      <c r="C45" s="5"/>
      <c r="D45" s="5"/>
      <c r="E45" s="5"/>
      <c r="N45" s="137">
        <f>O41</f>
        <v>0.67361111111111116</v>
      </c>
      <c r="O45" s="108">
        <f>N45+10/1440</f>
        <v>0.68055555555555558</v>
      </c>
      <c r="P45" s="19">
        <f>O45-N45</f>
        <v>6.9444444444444198E-3</v>
      </c>
      <c r="Q45" s="322" t="s">
        <v>862</v>
      </c>
      <c r="R45" s="322"/>
      <c r="S45" s="322" t="s">
        <v>863</v>
      </c>
      <c r="T45" s="322"/>
      <c r="U45" s="75"/>
      <c r="AC45" s="184">
        <v>33</v>
      </c>
      <c r="AD45" s="137">
        <f t="shared" si="1"/>
        <v>0.47291666666666621</v>
      </c>
      <c r="AE45" s="160">
        <f t="shared" si="2"/>
        <v>0.47708333333333286</v>
      </c>
      <c r="AF45" s="19">
        <f t="shared" si="15"/>
        <v>4.1666666666666519E-3</v>
      </c>
      <c r="AG45" s="162" t="s">
        <v>660</v>
      </c>
      <c r="AH45" s="162" t="s">
        <v>28</v>
      </c>
      <c r="AI45" s="423"/>
      <c r="AK45" s="184">
        <v>34</v>
      </c>
      <c r="AL45" s="137">
        <f t="shared" si="4"/>
        <v>0.48055555555555524</v>
      </c>
      <c r="AM45" s="160">
        <f t="shared" si="5"/>
        <v>0.483333333333333</v>
      </c>
      <c r="AN45" s="19">
        <f t="shared" si="16"/>
        <v>2.7777777777777679E-3</v>
      </c>
      <c r="AO45" s="117" t="s">
        <v>727</v>
      </c>
      <c r="AP45" s="61" t="s">
        <v>736</v>
      </c>
      <c r="AQ45" s="75"/>
      <c r="AS45" s="25"/>
      <c r="AT45" s="25"/>
      <c r="AU45" s="25"/>
    </row>
    <row r="46" spans="2:52" ht="34.950000000000003" customHeight="1" x14ac:dyDescent="0.3">
      <c r="B46" s="223"/>
      <c r="C46" s="223"/>
      <c r="D46" s="223"/>
      <c r="E46" s="223"/>
      <c r="F46" s="223"/>
      <c r="N46" s="104">
        <f>O45</f>
        <v>0.68055555555555558</v>
      </c>
      <c r="O46" s="196">
        <f>N46+10/1440</f>
        <v>0.6875</v>
      </c>
      <c r="P46" s="172">
        <f>O46-N46</f>
        <v>6.9444444444444198E-3</v>
      </c>
      <c r="Q46" s="322" t="s">
        <v>864</v>
      </c>
      <c r="R46" s="322"/>
      <c r="S46" s="322" t="s">
        <v>865</v>
      </c>
      <c r="T46" s="322"/>
      <c r="U46" s="75"/>
      <c r="AC46" s="184">
        <v>34</v>
      </c>
      <c r="AD46" s="137">
        <f t="shared" si="1"/>
        <v>0.47708333333333286</v>
      </c>
      <c r="AE46" s="160">
        <f t="shared" si="2"/>
        <v>0.48124999999999951</v>
      </c>
      <c r="AF46" s="19">
        <f t="shared" si="15"/>
        <v>4.1666666666666519E-3</v>
      </c>
      <c r="AG46" s="162" t="s">
        <v>661</v>
      </c>
      <c r="AH46" s="162" t="s">
        <v>649</v>
      </c>
      <c r="AI46" s="423"/>
      <c r="AK46" s="184">
        <v>35</v>
      </c>
      <c r="AL46" s="137">
        <f t="shared" si="4"/>
        <v>0.483333333333333</v>
      </c>
      <c r="AM46" s="160">
        <f t="shared" si="5"/>
        <v>0.48611111111111077</v>
      </c>
      <c r="AN46" s="19">
        <f t="shared" si="16"/>
        <v>2.7777777777777679E-3</v>
      </c>
      <c r="AO46" s="117" t="s">
        <v>728</v>
      </c>
      <c r="AP46" s="61" t="s">
        <v>736</v>
      </c>
      <c r="AQ46" s="75"/>
      <c r="AS46" s="25"/>
      <c r="AT46" s="25"/>
      <c r="AU46" s="25"/>
    </row>
    <row r="47" spans="2:52" ht="34.950000000000003" customHeight="1" x14ac:dyDescent="0.3">
      <c r="B47" s="224"/>
      <c r="C47" s="224"/>
      <c r="D47" s="224"/>
      <c r="E47" s="224"/>
      <c r="F47" s="224"/>
      <c r="N47" s="432" t="s">
        <v>866</v>
      </c>
      <c r="O47" s="432"/>
      <c r="P47" s="432"/>
      <c r="Q47" s="432"/>
      <c r="R47" s="432"/>
      <c r="S47" s="432"/>
      <c r="T47" s="432"/>
      <c r="U47" s="432"/>
      <c r="AC47" s="184">
        <v>35</v>
      </c>
      <c r="AD47" s="137">
        <f t="shared" si="1"/>
        <v>0.48124999999999951</v>
      </c>
      <c r="AE47" s="160">
        <f t="shared" si="2"/>
        <v>0.48541666666666616</v>
      </c>
      <c r="AF47" s="19">
        <f t="shared" si="15"/>
        <v>4.1666666666666519E-3</v>
      </c>
      <c r="AG47" s="162" t="s">
        <v>662</v>
      </c>
      <c r="AH47" s="162" t="s">
        <v>649</v>
      </c>
      <c r="AI47" s="423"/>
      <c r="AK47" s="184">
        <v>36</v>
      </c>
      <c r="AL47" s="137">
        <f t="shared" si="4"/>
        <v>0.48611111111111077</v>
      </c>
      <c r="AM47" s="160">
        <f t="shared" si="5"/>
        <v>0.48888888888888854</v>
      </c>
      <c r="AN47" s="19">
        <f t="shared" si="16"/>
        <v>2.7777777777777679E-3</v>
      </c>
      <c r="AO47" s="117" t="s">
        <v>729</v>
      </c>
      <c r="AP47" s="61" t="s">
        <v>737</v>
      </c>
      <c r="AQ47" s="75"/>
      <c r="AS47" s="231"/>
      <c r="AT47" s="231"/>
      <c r="AU47" s="231"/>
      <c r="AV47" s="231"/>
      <c r="AW47" s="231"/>
      <c r="AX47" s="231"/>
      <c r="AY47" s="231"/>
      <c r="AZ47" s="231"/>
    </row>
    <row r="48" spans="2:52" ht="34.950000000000003" customHeight="1" x14ac:dyDescent="0.3">
      <c r="B48" s="225"/>
      <c r="C48" s="225"/>
      <c r="D48" s="225"/>
      <c r="E48" s="225"/>
      <c r="F48" s="225"/>
      <c r="AC48" s="184">
        <v>36</v>
      </c>
      <c r="AD48" s="137">
        <f t="shared" si="1"/>
        <v>0.48541666666666616</v>
      </c>
      <c r="AE48" s="160">
        <f t="shared" si="2"/>
        <v>0.48958333333333282</v>
      </c>
      <c r="AF48" s="19">
        <f t="shared" si="15"/>
        <v>4.1666666666666519E-3</v>
      </c>
      <c r="AG48" s="162" t="s">
        <v>663</v>
      </c>
      <c r="AH48" s="162" t="s">
        <v>650</v>
      </c>
      <c r="AI48" s="423"/>
      <c r="AK48" s="184">
        <v>37</v>
      </c>
      <c r="AL48" s="137">
        <f t="shared" si="4"/>
        <v>0.48888888888888854</v>
      </c>
      <c r="AM48" s="160">
        <f t="shared" si="5"/>
        <v>0.49166666666666631</v>
      </c>
      <c r="AN48" s="19">
        <f t="shared" si="16"/>
        <v>2.7777777777777679E-3</v>
      </c>
      <c r="AO48" s="174" t="s">
        <v>741</v>
      </c>
      <c r="AP48" s="188" t="s">
        <v>740</v>
      </c>
      <c r="AQ48" s="107"/>
    </row>
    <row r="49" spans="2:43" ht="34.950000000000003" customHeight="1" x14ac:dyDescent="0.3">
      <c r="B49" s="226"/>
      <c r="C49" s="226"/>
      <c r="D49" s="222"/>
      <c r="E49" s="202"/>
      <c r="F49" s="202"/>
      <c r="AC49" s="184">
        <v>37</v>
      </c>
      <c r="AD49" s="137">
        <f t="shared" si="1"/>
        <v>0.48958333333333282</v>
      </c>
      <c r="AE49" s="160">
        <f t="shared" si="2"/>
        <v>0.49374999999999947</v>
      </c>
      <c r="AF49" s="19">
        <f t="shared" si="15"/>
        <v>4.1666666666666519E-3</v>
      </c>
      <c r="AG49" s="162" t="s">
        <v>664</v>
      </c>
      <c r="AH49" s="162" t="s">
        <v>37</v>
      </c>
      <c r="AI49" s="423"/>
      <c r="AK49" s="184">
        <v>38</v>
      </c>
      <c r="AL49" s="137">
        <f t="shared" si="4"/>
        <v>0.49166666666666631</v>
      </c>
      <c r="AM49" s="160">
        <f t="shared" si="5"/>
        <v>0.49444444444444408</v>
      </c>
      <c r="AN49" s="137">
        <f t="shared" si="16"/>
        <v>2.7777777777777679E-3</v>
      </c>
      <c r="AO49" s="117" t="s">
        <v>730</v>
      </c>
      <c r="AP49" s="59" t="s">
        <v>738</v>
      </c>
      <c r="AQ49" s="75"/>
    </row>
    <row r="50" spans="2:43" s="42" customFormat="1" ht="34.950000000000003" customHeight="1" x14ac:dyDescent="0.3">
      <c r="B50" s="9"/>
      <c r="C50" s="9"/>
      <c r="D50" s="25"/>
      <c r="E50" s="6"/>
      <c r="F50" s="6"/>
      <c r="H50" s="43"/>
      <c r="I50" s="43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AC50" s="184">
        <v>38</v>
      </c>
      <c r="AD50" s="137">
        <f t="shared" ref="AD50:AD54" si="17">AE49</f>
        <v>0.49374999999999947</v>
      </c>
      <c r="AE50" s="160">
        <f t="shared" ref="AE50:AE54" si="18">AD50+6/1440</f>
        <v>0.49791666666666612</v>
      </c>
      <c r="AF50" s="19">
        <f t="shared" ref="AF50:AF54" si="19">AE50-AD50</f>
        <v>4.1666666666666519E-3</v>
      </c>
      <c r="AG50" s="162" t="s">
        <v>666</v>
      </c>
      <c r="AH50" s="162" t="s">
        <v>651</v>
      </c>
      <c r="AI50" s="423"/>
      <c r="AK50" s="184">
        <v>39</v>
      </c>
      <c r="AL50" s="137">
        <f t="shared" si="4"/>
        <v>0.49444444444444408</v>
      </c>
      <c r="AM50" s="160">
        <f t="shared" si="5"/>
        <v>0.49722222222222184</v>
      </c>
      <c r="AN50" s="137">
        <f t="shared" si="16"/>
        <v>2.7777777777777679E-3</v>
      </c>
      <c r="AO50" s="117" t="s">
        <v>731</v>
      </c>
      <c r="AP50" s="59" t="s">
        <v>739</v>
      </c>
      <c r="AQ50" s="62"/>
    </row>
    <row r="51" spans="2:43" s="43" customFormat="1" ht="34.950000000000003" customHeight="1" x14ac:dyDescent="0.3"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AC51" s="184">
        <v>39</v>
      </c>
      <c r="AD51" s="137">
        <f t="shared" si="17"/>
        <v>0.49791666666666612</v>
      </c>
      <c r="AE51" s="160">
        <f t="shared" si="18"/>
        <v>0.50208333333333277</v>
      </c>
      <c r="AF51" s="19">
        <f t="shared" si="19"/>
        <v>4.1666666666666519E-3</v>
      </c>
      <c r="AG51" s="162" t="s">
        <v>665</v>
      </c>
      <c r="AH51" s="162" t="s">
        <v>652</v>
      </c>
      <c r="AI51" s="423"/>
      <c r="AK51" s="184">
        <v>40</v>
      </c>
      <c r="AL51" s="137">
        <f t="shared" ref="AL51:AL60" si="20">AM50</f>
        <v>0.49722222222222184</v>
      </c>
      <c r="AM51" s="160">
        <f t="shared" ref="AM51:AM60" si="21">AL51+4/1440</f>
        <v>0.49999999999999961</v>
      </c>
      <c r="AN51" s="137">
        <f t="shared" ref="AN51:AN60" si="22">AM51-AL51</f>
        <v>2.7777777777777679E-3</v>
      </c>
      <c r="AO51" s="117" t="s">
        <v>759</v>
      </c>
      <c r="AP51" s="59" t="s">
        <v>749</v>
      </c>
      <c r="AQ51" s="147"/>
    </row>
    <row r="52" spans="2:43" ht="34.950000000000003" customHeight="1" x14ac:dyDescent="0.3">
      <c r="AC52" s="184">
        <v>40</v>
      </c>
      <c r="AD52" s="137">
        <f t="shared" si="17"/>
        <v>0.50208333333333277</v>
      </c>
      <c r="AE52" s="160">
        <f t="shared" si="18"/>
        <v>0.50624999999999942</v>
      </c>
      <c r="AF52" s="19">
        <f t="shared" si="19"/>
        <v>4.1666666666666519E-3</v>
      </c>
      <c r="AG52" s="162" t="s">
        <v>667</v>
      </c>
      <c r="AH52" s="162" t="s">
        <v>653</v>
      </c>
      <c r="AI52" s="423"/>
      <c r="AK52" s="184">
        <v>41</v>
      </c>
      <c r="AL52" s="137">
        <f t="shared" si="20"/>
        <v>0.49999999999999961</v>
      </c>
      <c r="AM52" s="160">
        <f t="shared" si="21"/>
        <v>0.50277777777777743</v>
      </c>
      <c r="AN52" s="137">
        <f t="shared" si="22"/>
        <v>2.7777777777778234E-3</v>
      </c>
      <c r="AO52" s="117" t="s">
        <v>742</v>
      </c>
      <c r="AP52" s="59" t="s">
        <v>750</v>
      </c>
      <c r="AQ52" s="75"/>
    </row>
    <row r="53" spans="2:43" ht="34.950000000000003" customHeight="1" x14ac:dyDescent="0.3">
      <c r="AC53" s="184">
        <v>41</v>
      </c>
      <c r="AD53" s="137">
        <f t="shared" si="17"/>
        <v>0.50624999999999942</v>
      </c>
      <c r="AE53" s="160">
        <f t="shared" si="18"/>
        <v>0.51041666666666607</v>
      </c>
      <c r="AF53" s="19">
        <f t="shared" si="19"/>
        <v>4.1666666666666519E-3</v>
      </c>
      <c r="AG53" s="162" t="s">
        <v>668</v>
      </c>
      <c r="AH53" s="162" t="s">
        <v>654</v>
      </c>
      <c r="AI53" s="423"/>
      <c r="AK53" s="184">
        <v>42</v>
      </c>
      <c r="AL53" s="137">
        <f t="shared" si="20"/>
        <v>0.50277777777777743</v>
      </c>
      <c r="AM53" s="160">
        <f t="shared" si="21"/>
        <v>0.5055555555555552</v>
      </c>
      <c r="AN53" s="137">
        <f t="shared" si="22"/>
        <v>2.7777777777777679E-3</v>
      </c>
      <c r="AO53" s="168" t="s">
        <v>743</v>
      </c>
      <c r="AP53" s="171" t="s">
        <v>751</v>
      </c>
      <c r="AQ53" s="170"/>
    </row>
    <row r="54" spans="2:43" ht="34.950000000000003" customHeight="1" x14ac:dyDescent="0.3">
      <c r="AC54" s="184">
        <v>42</v>
      </c>
      <c r="AD54" s="104">
        <f t="shared" si="17"/>
        <v>0.51041666666666607</v>
      </c>
      <c r="AE54" s="193">
        <f t="shared" si="18"/>
        <v>0.51458333333333273</v>
      </c>
      <c r="AF54" s="172">
        <f t="shared" si="19"/>
        <v>4.1666666666666519E-3</v>
      </c>
      <c r="AG54" s="194" t="s">
        <v>669</v>
      </c>
      <c r="AH54" s="194" t="s">
        <v>655</v>
      </c>
      <c r="AI54" s="424"/>
      <c r="AK54" s="184">
        <v>43</v>
      </c>
      <c r="AL54" s="137">
        <f t="shared" si="20"/>
        <v>0.5055555555555552</v>
      </c>
      <c r="AM54" s="160">
        <f t="shared" si="21"/>
        <v>0.50833333333333297</v>
      </c>
      <c r="AN54" s="137">
        <f t="shared" si="22"/>
        <v>2.7777777777777679E-3</v>
      </c>
      <c r="AO54" s="117" t="s">
        <v>760</v>
      </c>
      <c r="AP54" s="59" t="s">
        <v>752</v>
      </c>
      <c r="AQ54" s="75"/>
    </row>
    <row r="55" spans="2:43" ht="34.950000000000003" customHeight="1" x14ac:dyDescent="0.3">
      <c r="AC55" s="195"/>
      <c r="AD55" s="196"/>
      <c r="AE55" s="196"/>
      <c r="AF55" s="196"/>
      <c r="AG55" s="197"/>
      <c r="AH55" s="197"/>
      <c r="AI55" s="198"/>
      <c r="AK55" s="184">
        <v>44</v>
      </c>
      <c r="AL55" s="137">
        <f t="shared" si="20"/>
        <v>0.50833333333333297</v>
      </c>
      <c r="AM55" s="160">
        <f t="shared" si="21"/>
        <v>0.51111111111111074</v>
      </c>
      <c r="AN55" s="137">
        <f t="shared" si="22"/>
        <v>2.7777777777777679E-3</v>
      </c>
      <c r="AO55" s="117" t="s">
        <v>744</v>
      </c>
      <c r="AP55" s="59" t="s">
        <v>753</v>
      </c>
      <c r="AQ55" s="75"/>
    </row>
    <row r="56" spans="2:43" ht="34.950000000000003" customHeight="1" x14ac:dyDescent="0.3">
      <c r="AK56" s="184">
        <v>45</v>
      </c>
      <c r="AL56" s="137">
        <f t="shared" si="20"/>
        <v>0.51111111111111074</v>
      </c>
      <c r="AM56" s="160">
        <f t="shared" si="21"/>
        <v>0.51388888888888851</v>
      </c>
      <c r="AN56" s="137">
        <f t="shared" si="22"/>
        <v>2.7777777777777679E-3</v>
      </c>
      <c r="AO56" s="117" t="s">
        <v>745</v>
      </c>
      <c r="AP56" s="59" t="s">
        <v>754</v>
      </c>
      <c r="AQ56" s="75"/>
    </row>
    <row r="57" spans="2:43" ht="34.950000000000003" customHeight="1" x14ac:dyDescent="0.3">
      <c r="AK57" s="184">
        <v>46</v>
      </c>
      <c r="AL57" s="137">
        <f t="shared" si="20"/>
        <v>0.51388888888888851</v>
      </c>
      <c r="AM57" s="160">
        <f t="shared" si="21"/>
        <v>0.51666666666666627</v>
      </c>
      <c r="AN57" s="137">
        <f t="shared" si="22"/>
        <v>2.7777777777777679E-3</v>
      </c>
      <c r="AO57" s="117" t="s">
        <v>746</v>
      </c>
      <c r="AP57" s="59" t="s">
        <v>755</v>
      </c>
      <c r="AQ57" s="75"/>
    </row>
    <row r="58" spans="2:43" ht="34.950000000000003" customHeight="1" x14ac:dyDescent="0.3">
      <c r="AK58" s="184">
        <v>47</v>
      </c>
      <c r="AL58" s="137">
        <f t="shared" si="20"/>
        <v>0.51666666666666627</v>
      </c>
      <c r="AM58" s="160">
        <f t="shared" si="21"/>
        <v>0.51944444444444404</v>
      </c>
      <c r="AN58" s="137">
        <f t="shared" si="22"/>
        <v>2.7777777777777679E-3</v>
      </c>
      <c r="AO58" s="117" t="s">
        <v>761</v>
      </c>
      <c r="AP58" s="59" t="s">
        <v>756</v>
      </c>
      <c r="AQ58" s="75"/>
    </row>
    <row r="59" spans="2:43" ht="34.950000000000003" customHeight="1" x14ac:dyDescent="0.3">
      <c r="AK59" s="184">
        <v>48</v>
      </c>
      <c r="AL59" s="137">
        <f t="shared" si="20"/>
        <v>0.51944444444444404</v>
      </c>
      <c r="AM59" s="160">
        <f t="shared" si="21"/>
        <v>0.52222222222222181</v>
      </c>
      <c r="AN59" s="137">
        <f t="shared" si="22"/>
        <v>2.7777777777777679E-3</v>
      </c>
      <c r="AO59" s="174" t="s">
        <v>747</v>
      </c>
      <c r="AP59" s="175" t="s">
        <v>757</v>
      </c>
      <c r="AQ59" s="107"/>
    </row>
    <row r="60" spans="2:43" ht="34.950000000000003" customHeight="1" x14ac:dyDescent="0.3">
      <c r="AK60" s="184">
        <v>49</v>
      </c>
      <c r="AL60" s="137">
        <f t="shared" si="20"/>
        <v>0.52222222222222181</v>
      </c>
      <c r="AM60" s="160">
        <f t="shared" si="21"/>
        <v>0.52499999999999958</v>
      </c>
      <c r="AN60" s="137">
        <f t="shared" si="22"/>
        <v>2.7777777777777679E-3</v>
      </c>
      <c r="AO60" s="117" t="s">
        <v>748</v>
      </c>
      <c r="AP60" s="59" t="s">
        <v>758</v>
      </c>
      <c r="AQ60" s="75"/>
    </row>
    <row r="61" spans="2:43" ht="34.950000000000003" customHeight="1" x14ac:dyDescent="0.3">
      <c r="AK61" s="184">
        <v>50</v>
      </c>
      <c r="AL61" s="137">
        <f t="shared" ref="AL61:AL65" si="23">AM60</f>
        <v>0.52499999999999958</v>
      </c>
      <c r="AM61" s="160">
        <f t="shared" ref="AM61:AM65" si="24">AL61+4/1440</f>
        <v>0.52777777777777735</v>
      </c>
      <c r="AN61" s="137">
        <f t="shared" ref="AN61:AN65" si="25">AM61-AL61</f>
        <v>2.7777777777777679E-3</v>
      </c>
      <c r="AO61" s="168" t="s">
        <v>762</v>
      </c>
      <c r="AP61" s="171" t="s">
        <v>772</v>
      </c>
      <c r="AQ61" s="170"/>
    </row>
    <row r="62" spans="2:43" ht="34.950000000000003" customHeight="1" x14ac:dyDescent="0.3">
      <c r="AK62" s="184">
        <v>51</v>
      </c>
      <c r="AL62" s="137">
        <f t="shared" si="23"/>
        <v>0.52777777777777735</v>
      </c>
      <c r="AM62" s="160">
        <f t="shared" si="24"/>
        <v>0.53055555555555511</v>
      </c>
      <c r="AN62" s="137">
        <f t="shared" si="25"/>
        <v>2.7777777777777679E-3</v>
      </c>
      <c r="AO62" s="117" t="s">
        <v>763</v>
      </c>
      <c r="AP62" s="59" t="s">
        <v>773</v>
      </c>
      <c r="AQ62" s="75"/>
    </row>
    <row r="63" spans="2:43" ht="34.950000000000003" customHeight="1" x14ac:dyDescent="0.3">
      <c r="AK63" s="184">
        <v>52</v>
      </c>
      <c r="AL63" s="137">
        <f t="shared" si="23"/>
        <v>0.53055555555555511</v>
      </c>
      <c r="AM63" s="160">
        <f t="shared" si="24"/>
        <v>0.53333333333333288</v>
      </c>
      <c r="AN63" s="137">
        <f t="shared" si="25"/>
        <v>2.7777777777777679E-3</v>
      </c>
      <c r="AO63" s="117" t="s">
        <v>764</v>
      </c>
      <c r="AP63" s="59" t="s">
        <v>774</v>
      </c>
      <c r="AQ63" s="75"/>
    </row>
    <row r="64" spans="2:43" ht="34.950000000000003" customHeight="1" x14ac:dyDescent="0.3">
      <c r="AK64" s="184">
        <v>53</v>
      </c>
      <c r="AL64" s="137">
        <f t="shared" si="23"/>
        <v>0.53333333333333288</v>
      </c>
      <c r="AM64" s="160">
        <f t="shared" si="24"/>
        <v>0.53611111111111065</v>
      </c>
      <c r="AN64" s="137">
        <f t="shared" si="25"/>
        <v>2.7777777777777679E-3</v>
      </c>
      <c r="AO64" s="117" t="s">
        <v>765</v>
      </c>
      <c r="AP64" s="59" t="s">
        <v>775</v>
      </c>
      <c r="AQ64" s="75"/>
    </row>
    <row r="65" spans="37:43" ht="34.950000000000003" customHeight="1" x14ac:dyDescent="0.3">
      <c r="AK65" s="184">
        <v>54</v>
      </c>
      <c r="AL65" s="137">
        <f t="shared" si="23"/>
        <v>0.53611111111111065</v>
      </c>
      <c r="AM65" s="160">
        <f t="shared" si="24"/>
        <v>0.53888888888888842</v>
      </c>
      <c r="AN65" s="137">
        <f t="shared" si="25"/>
        <v>2.7777777777777679E-3</v>
      </c>
      <c r="AO65" s="117" t="s">
        <v>766</v>
      </c>
      <c r="AP65" s="59" t="s">
        <v>776</v>
      </c>
      <c r="AQ65" s="75"/>
    </row>
    <row r="66" spans="37:43" ht="34.950000000000003" customHeight="1" x14ac:dyDescent="0.3">
      <c r="AK66" s="184">
        <v>55</v>
      </c>
      <c r="AL66" s="137">
        <f t="shared" ref="AL66:AL71" si="26">AM65</f>
        <v>0.53888888888888842</v>
      </c>
      <c r="AM66" s="160">
        <f t="shared" ref="AM66:AM71" si="27">AL66+4/1440</f>
        <v>0.54166666666666619</v>
      </c>
      <c r="AN66" s="137">
        <f t="shared" ref="AN66:AN71" si="28">AM66-AL66</f>
        <v>2.7777777777777679E-3</v>
      </c>
      <c r="AO66" s="117" t="s">
        <v>767</v>
      </c>
      <c r="AP66" s="59" t="s">
        <v>777</v>
      </c>
      <c r="AQ66" s="75"/>
    </row>
    <row r="67" spans="37:43" ht="34.950000000000003" customHeight="1" x14ac:dyDescent="0.3">
      <c r="AK67" s="187"/>
      <c r="AL67" s="163">
        <f t="shared" si="26"/>
        <v>0.54166666666666619</v>
      </c>
      <c r="AM67" s="164">
        <f>AL67+60/1440</f>
        <v>0.58333333333333282</v>
      </c>
      <c r="AN67" s="163">
        <f t="shared" si="28"/>
        <v>4.166666666666663E-2</v>
      </c>
      <c r="AO67" s="404" t="s">
        <v>126</v>
      </c>
      <c r="AP67" s="405"/>
      <c r="AQ67" s="406"/>
    </row>
    <row r="68" spans="37:43" ht="34.950000000000003" customHeight="1" x14ac:dyDescent="0.3">
      <c r="AK68" s="184">
        <v>56</v>
      </c>
      <c r="AL68" s="137">
        <f t="shared" si="26"/>
        <v>0.58333333333333282</v>
      </c>
      <c r="AM68" s="160">
        <f t="shared" si="27"/>
        <v>0.58611111111111058</v>
      </c>
      <c r="AN68" s="137">
        <f t="shared" si="28"/>
        <v>2.7777777777777679E-3</v>
      </c>
      <c r="AO68" s="117" t="s">
        <v>768</v>
      </c>
      <c r="AP68" s="59" t="s">
        <v>778</v>
      </c>
      <c r="AQ68" s="75"/>
    </row>
    <row r="69" spans="37:43" ht="34.950000000000003" customHeight="1" x14ac:dyDescent="0.3">
      <c r="AK69" s="184">
        <v>57</v>
      </c>
      <c r="AL69" s="137">
        <f t="shared" si="26"/>
        <v>0.58611111111111058</v>
      </c>
      <c r="AM69" s="160">
        <f t="shared" si="27"/>
        <v>0.58888888888888835</v>
      </c>
      <c r="AN69" s="137">
        <f t="shared" si="28"/>
        <v>2.7777777777777679E-3</v>
      </c>
      <c r="AO69" s="117" t="s">
        <v>769</v>
      </c>
      <c r="AP69" s="59" t="s">
        <v>779</v>
      </c>
      <c r="AQ69" s="75"/>
    </row>
    <row r="70" spans="37:43" ht="34.950000000000003" customHeight="1" x14ac:dyDescent="0.3">
      <c r="AK70" s="184">
        <v>58</v>
      </c>
      <c r="AL70" s="137">
        <f t="shared" si="26"/>
        <v>0.58888888888888835</v>
      </c>
      <c r="AM70" s="160">
        <f t="shared" si="27"/>
        <v>0.59166666666666612</v>
      </c>
      <c r="AN70" s="137">
        <f t="shared" si="28"/>
        <v>2.7777777777777679E-3</v>
      </c>
      <c r="AO70" s="174" t="s">
        <v>770</v>
      </c>
      <c r="AP70" s="175" t="s">
        <v>567</v>
      </c>
      <c r="AQ70" s="107"/>
    </row>
    <row r="71" spans="37:43" ht="34.950000000000003" customHeight="1" x14ac:dyDescent="0.3">
      <c r="AK71" s="184">
        <v>59</v>
      </c>
      <c r="AL71" s="137">
        <f t="shared" si="26"/>
        <v>0.59166666666666612</v>
      </c>
      <c r="AM71" s="160">
        <f t="shared" si="27"/>
        <v>0.59444444444444389</v>
      </c>
      <c r="AN71" s="137">
        <f t="shared" si="28"/>
        <v>2.7777777777777679E-3</v>
      </c>
      <c r="AO71" s="117" t="s">
        <v>771</v>
      </c>
      <c r="AP71" s="59" t="s">
        <v>780</v>
      </c>
      <c r="AQ71" s="75"/>
    </row>
    <row r="72" spans="37:43" ht="34.950000000000003" customHeight="1" x14ac:dyDescent="0.3">
      <c r="AK72" s="184">
        <v>60</v>
      </c>
      <c r="AL72" s="137">
        <f t="shared" ref="AL72:AL86" si="29">AM71</f>
        <v>0.59444444444444389</v>
      </c>
      <c r="AM72" s="160">
        <f t="shared" ref="AM72:AM86" si="30">AL72+4/1440</f>
        <v>0.59722222222222165</v>
      </c>
      <c r="AN72" s="137">
        <f t="shared" ref="AN72:AN86" si="31">AM72-AL72</f>
        <v>2.7777777777777679E-3</v>
      </c>
      <c r="AO72" s="168" t="s">
        <v>781</v>
      </c>
      <c r="AP72" s="171" t="s">
        <v>573</v>
      </c>
      <c r="AQ72" s="170"/>
    </row>
    <row r="73" spans="37:43" ht="34.950000000000003" customHeight="1" x14ac:dyDescent="0.3">
      <c r="AK73" s="184">
        <v>61</v>
      </c>
      <c r="AL73" s="137">
        <f t="shared" si="29"/>
        <v>0.59722222222222165</v>
      </c>
      <c r="AM73" s="160">
        <f t="shared" si="30"/>
        <v>0.59999999999999942</v>
      </c>
      <c r="AN73" s="137">
        <f t="shared" si="31"/>
        <v>2.7777777777777679E-3</v>
      </c>
      <c r="AO73" s="167" t="s">
        <v>782</v>
      </c>
      <c r="AP73" s="162" t="s">
        <v>791</v>
      </c>
      <c r="AQ73" s="75"/>
    </row>
    <row r="74" spans="37:43" ht="34.950000000000003" customHeight="1" x14ac:dyDescent="0.3">
      <c r="AK74" s="184">
        <v>62</v>
      </c>
      <c r="AL74" s="137">
        <f t="shared" si="29"/>
        <v>0.59999999999999942</v>
      </c>
      <c r="AM74" s="160">
        <f t="shared" si="30"/>
        <v>0.60277777777777719</v>
      </c>
      <c r="AN74" s="137">
        <f t="shared" si="31"/>
        <v>2.7777777777777679E-3</v>
      </c>
      <c r="AO74" s="167" t="s">
        <v>811</v>
      </c>
      <c r="AP74" s="162" t="s">
        <v>792</v>
      </c>
      <c r="AQ74" s="75"/>
    </row>
    <row r="75" spans="37:43" ht="34.950000000000003" customHeight="1" x14ac:dyDescent="0.3">
      <c r="AK75" s="184">
        <v>63</v>
      </c>
      <c r="AL75" s="137">
        <f t="shared" si="29"/>
        <v>0.60277777777777719</v>
      </c>
      <c r="AM75" s="160">
        <f t="shared" si="30"/>
        <v>0.60555555555555496</v>
      </c>
      <c r="AN75" s="137">
        <f t="shared" si="31"/>
        <v>2.7777777777777679E-3</v>
      </c>
      <c r="AO75" s="117" t="s">
        <v>783</v>
      </c>
      <c r="AP75" s="59" t="s">
        <v>793</v>
      </c>
      <c r="AQ75" s="75"/>
    </row>
    <row r="76" spans="37:43" ht="34.950000000000003" customHeight="1" x14ac:dyDescent="0.3">
      <c r="AK76" s="184">
        <v>64</v>
      </c>
      <c r="AL76" s="137">
        <f t="shared" si="29"/>
        <v>0.60555555555555496</v>
      </c>
      <c r="AM76" s="160">
        <f t="shared" si="30"/>
        <v>0.60833333333333273</v>
      </c>
      <c r="AN76" s="137">
        <f t="shared" si="31"/>
        <v>2.7777777777777679E-3</v>
      </c>
      <c r="AO76" s="117" t="s">
        <v>784</v>
      </c>
      <c r="AP76" s="59" t="s">
        <v>794</v>
      </c>
      <c r="AQ76" s="75"/>
    </row>
    <row r="77" spans="37:43" ht="34.950000000000003" customHeight="1" x14ac:dyDescent="0.3">
      <c r="AK77" s="184">
        <v>65</v>
      </c>
      <c r="AL77" s="137">
        <f t="shared" si="29"/>
        <v>0.60833333333333273</v>
      </c>
      <c r="AM77" s="160">
        <f t="shared" si="30"/>
        <v>0.61111111111111049</v>
      </c>
      <c r="AN77" s="137">
        <f t="shared" si="31"/>
        <v>2.7777777777777679E-3</v>
      </c>
      <c r="AO77" s="117" t="s">
        <v>785</v>
      </c>
      <c r="AP77" s="59" t="s">
        <v>795</v>
      </c>
      <c r="AQ77" s="75"/>
    </row>
    <row r="78" spans="37:43" ht="34.950000000000003" customHeight="1" x14ac:dyDescent="0.3">
      <c r="AK78" s="184">
        <v>66</v>
      </c>
      <c r="AL78" s="137">
        <f t="shared" si="29"/>
        <v>0.61111111111111049</v>
      </c>
      <c r="AM78" s="160">
        <f t="shared" si="30"/>
        <v>0.61388888888888826</v>
      </c>
      <c r="AN78" s="137">
        <f t="shared" si="31"/>
        <v>2.7777777777777679E-3</v>
      </c>
      <c r="AO78" s="117" t="s">
        <v>786</v>
      </c>
      <c r="AP78" s="59" t="s">
        <v>796</v>
      </c>
      <c r="AQ78" s="75"/>
    </row>
    <row r="79" spans="37:43" ht="34.950000000000003" customHeight="1" x14ac:dyDescent="0.3">
      <c r="AK79" s="184">
        <v>67</v>
      </c>
      <c r="AL79" s="137">
        <f t="shared" si="29"/>
        <v>0.61388888888888826</v>
      </c>
      <c r="AM79" s="160">
        <f t="shared" si="30"/>
        <v>0.61666666666666603</v>
      </c>
      <c r="AN79" s="137">
        <f t="shared" si="31"/>
        <v>2.7777777777777679E-3</v>
      </c>
      <c r="AO79" s="117" t="s">
        <v>787</v>
      </c>
      <c r="AP79" s="59" t="s">
        <v>797</v>
      </c>
      <c r="AQ79" s="75"/>
    </row>
    <row r="80" spans="37:43" ht="34.950000000000003" customHeight="1" x14ac:dyDescent="0.3">
      <c r="AK80" s="184">
        <v>68</v>
      </c>
      <c r="AL80" s="137">
        <f t="shared" si="29"/>
        <v>0.61666666666666603</v>
      </c>
      <c r="AM80" s="160">
        <f t="shared" si="30"/>
        <v>0.6194444444444438</v>
      </c>
      <c r="AN80" s="137">
        <f t="shared" si="31"/>
        <v>2.7777777777777679E-3</v>
      </c>
      <c r="AO80" s="117" t="s">
        <v>788</v>
      </c>
      <c r="AP80" s="59" t="s">
        <v>561</v>
      </c>
      <c r="AQ80" s="75"/>
    </row>
    <row r="81" spans="37:43" ht="34.950000000000003" customHeight="1" x14ac:dyDescent="0.3">
      <c r="AK81" s="184">
        <v>69</v>
      </c>
      <c r="AL81" s="137">
        <f t="shared" si="29"/>
        <v>0.6194444444444438</v>
      </c>
      <c r="AM81" s="160">
        <f t="shared" si="30"/>
        <v>0.62222222222222157</v>
      </c>
      <c r="AN81" s="137">
        <f t="shared" si="31"/>
        <v>2.7777777777777679E-3</v>
      </c>
      <c r="AO81" s="174" t="s">
        <v>789</v>
      </c>
      <c r="AP81" s="175" t="s">
        <v>798</v>
      </c>
      <c r="AQ81" s="107"/>
    </row>
    <row r="82" spans="37:43" ht="34.950000000000003" customHeight="1" x14ac:dyDescent="0.3">
      <c r="AK82" s="184">
        <v>70</v>
      </c>
      <c r="AL82" s="137">
        <f t="shared" si="29"/>
        <v>0.62222222222222157</v>
      </c>
      <c r="AM82" s="160">
        <f t="shared" si="30"/>
        <v>0.62499999999999933</v>
      </c>
      <c r="AN82" s="137">
        <f t="shared" si="31"/>
        <v>2.7777777777777679E-3</v>
      </c>
      <c r="AO82" s="174" t="s">
        <v>790</v>
      </c>
      <c r="AP82" s="175" t="s">
        <v>799</v>
      </c>
      <c r="AQ82" s="107"/>
    </row>
    <row r="83" spans="37:43" ht="30" x14ac:dyDescent="0.3">
      <c r="AK83" s="184">
        <v>71</v>
      </c>
      <c r="AL83" s="137">
        <f t="shared" si="29"/>
        <v>0.62499999999999933</v>
      </c>
      <c r="AM83" s="160">
        <f t="shared" si="30"/>
        <v>0.6277777777777771</v>
      </c>
      <c r="AN83" s="19">
        <f t="shared" si="31"/>
        <v>2.7777777777777679E-3</v>
      </c>
      <c r="AO83" s="189" t="s">
        <v>759</v>
      </c>
      <c r="AP83" s="59" t="s">
        <v>814</v>
      </c>
      <c r="AQ83" s="75"/>
    </row>
    <row r="84" spans="37:43" ht="34.950000000000003" customHeight="1" x14ac:dyDescent="0.3">
      <c r="AK84" s="184">
        <v>72</v>
      </c>
      <c r="AL84" s="137">
        <f t="shared" si="29"/>
        <v>0.6277777777777771</v>
      </c>
      <c r="AM84" s="160">
        <f t="shared" si="30"/>
        <v>0.63055555555555487</v>
      </c>
      <c r="AN84" s="19">
        <f t="shared" si="31"/>
        <v>2.7777777777777679E-3</v>
      </c>
      <c r="AO84" s="189" t="s">
        <v>812</v>
      </c>
      <c r="AP84" s="59" t="s">
        <v>815</v>
      </c>
      <c r="AQ84" s="75"/>
    </row>
    <row r="85" spans="37:43" ht="34.950000000000003" customHeight="1" x14ac:dyDescent="0.3">
      <c r="AK85" s="184">
        <v>73</v>
      </c>
      <c r="AL85" s="137">
        <f t="shared" si="29"/>
        <v>0.63055555555555487</v>
      </c>
      <c r="AM85" s="160">
        <f t="shared" si="30"/>
        <v>0.63333333333333264</v>
      </c>
      <c r="AN85" s="19">
        <f t="shared" si="31"/>
        <v>2.7777777777777679E-3</v>
      </c>
      <c r="AO85" s="189" t="s">
        <v>813</v>
      </c>
      <c r="AP85" s="59" t="s">
        <v>815</v>
      </c>
      <c r="AQ85" s="75"/>
    </row>
    <row r="86" spans="37:43" ht="34.950000000000003" customHeight="1" x14ac:dyDescent="0.3">
      <c r="AK86" s="184">
        <v>74</v>
      </c>
      <c r="AL86" s="137">
        <f t="shared" si="29"/>
        <v>0.63333333333333264</v>
      </c>
      <c r="AM86" s="160">
        <f t="shared" si="30"/>
        <v>0.63611111111111041</v>
      </c>
      <c r="AN86" s="19">
        <f t="shared" si="31"/>
        <v>2.7777777777777679E-3</v>
      </c>
      <c r="AO86" s="61" t="s">
        <v>586</v>
      </c>
      <c r="AP86" s="59" t="s">
        <v>562</v>
      </c>
      <c r="AQ86" s="75"/>
    </row>
    <row r="87" spans="37:43" ht="34.950000000000003" customHeight="1" x14ac:dyDescent="0.3">
      <c r="AK87" s="184">
        <v>75</v>
      </c>
      <c r="AL87" s="137">
        <f t="shared" ref="AL87" si="32">AM86</f>
        <v>0.63611111111111041</v>
      </c>
      <c r="AM87" s="160">
        <f t="shared" ref="AM87" si="33">AL87+4/1440</f>
        <v>0.63888888888888817</v>
      </c>
      <c r="AN87" s="19">
        <f t="shared" ref="AN87" si="34">AM87-AL87</f>
        <v>2.7777777777777679E-3</v>
      </c>
      <c r="AO87" s="199" t="s">
        <v>834</v>
      </c>
      <c r="AP87" s="199" t="s">
        <v>833</v>
      </c>
      <c r="AQ87" s="75"/>
    </row>
    <row r="92" spans="37:43" x14ac:dyDescent="0.3">
      <c r="AO92" s="44"/>
      <c r="AP92" s="44"/>
    </row>
  </sheetData>
  <mergeCells count="114">
    <mergeCell ref="Q45:R45"/>
    <mergeCell ref="S45:T45"/>
    <mergeCell ref="Q46:R46"/>
    <mergeCell ref="S46:T46"/>
    <mergeCell ref="N47:U47"/>
    <mergeCell ref="N36:N39"/>
    <mergeCell ref="O36:O39"/>
    <mergeCell ref="P36:P39"/>
    <mergeCell ref="Q36:R39"/>
    <mergeCell ref="S36:T39"/>
    <mergeCell ref="U36:U39"/>
    <mergeCell ref="Q40:U40"/>
    <mergeCell ref="N41:N44"/>
    <mergeCell ref="O41:O44"/>
    <mergeCell ref="P41:P44"/>
    <mergeCell ref="Q41:R44"/>
    <mergeCell ref="S41:T44"/>
    <mergeCell ref="U41:U44"/>
    <mergeCell ref="Q32:U32"/>
    <mergeCell ref="N33:P33"/>
    <mergeCell ref="Q33:U33"/>
    <mergeCell ref="N34:N35"/>
    <mergeCell ref="O34:O35"/>
    <mergeCell ref="P34:P35"/>
    <mergeCell ref="Q34:R35"/>
    <mergeCell ref="S34:T35"/>
    <mergeCell ref="U34:U35"/>
    <mergeCell ref="S12:T12"/>
    <mergeCell ref="N7:U7"/>
    <mergeCell ref="N8:U8"/>
    <mergeCell ref="N9:U9"/>
    <mergeCell ref="P23:P26"/>
    <mergeCell ref="Q23:Q31"/>
    <mergeCell ref="R23:R26"/>
    <mergeCell ref="S23:S31"/>
    <mergeCell ref="T23:T26"/>
    <mergeCell ref="U23:U31"/>
    <mergeCell ref="N27:N31"/>
    <mergeCell ref="O27:O31"/>
    <mergeCell ref="P27:P31"/>
    <mergeCell ref="T27:T31"/>
    <mergeCell ref="R28:R31"/>
    <mergeCell ref="AD10:AE10"/>
    <mergeCell ref="AO41:AQ41"/>
    <mergeCell ref="AO67:AQ67"/>
    <mergeCell ref="AC7:AI7"/>
    <mergeCell ref="AC8:AI8"/>
    <mergeCell ref="AC9:AI9"/>
    <mergeCell ref="AC40:AI40"/>
    <mergeCell ref="AK7:AQ7"/>
    <mergeCell ref="AK8:AQ8"/>
    <mergeCell ref="AK9:AQ9"/>
    <mergeCell ref="AG26:AI26"/>
    <mergeCell ref="AL10:AM10"/>
    <mergeCell ref="AI11:AI25"/>
    <mergeCell ref="AI27:AI39"/>
    <mergeCell ref="AI41:AI54"/>
    <mergeCell ref="B7:F7"/>
    <mergeCell ref="B8:F8"/>
    <mergeCell ref="B9:F9"/>
    <mergeCell ref="B10:C10"/>
    <mergeCell ref="H7:L7"/>
    <mergeCell ref="H10:I10"/>
    <mergeCell ref="H8:L8"/>
    <mergeCell ref="H9:L9"/>
    <mergeCell ref="J13:J20"/>
    <mergeCell ref="B21:B22"/>
    <mergeCell ref="C21:C22"/>
    <mergeCell ref="D21:D22"/>
    <mergeCell ref="F21:F22"/>
    <mergeCell ref="W21:AA21"/>
    <mergeCell ref="H22:H29"/>
    <mergeCell ref="I22:I29"/>
    <mergeCell ref="J22:J29"/>
    <mergeCell ref="W22:AA22"/>
    <mergeCell ref="W23:AA23"/>
    <mergeCell ref="W24:X24"/>
    <mergeCell ref="E28:F28"/>
    <mergeCell ref="B29:F29"/>
    <mergeCell ref="Q18:Q21"/>
    <mergeCell ref="Q22:U22"/>
    <mergeCell ref="N23:N26"/>
    <mergeCell ref="O23:O26"/>
    <mergeCell ref="B13:D20"/>
    <mergeCell ref="H13:H20"/>
    <mergeCell ref="I13:I20"/>
    <mergeCell ref="N13:N16"/>
    <mergeCell ref="O13:O16"/>
    <mergeCell ref="P13:P16"/>
    <mergeCell ref="Q13:Q16"/>
    <mergeCell ref="W7:AA7"/>
    <mergeCell ref="W8:AA8"/>
    <mergeCell ref="W9:AA9"/>
    <mergeCell ref="W14:AA14"/>
    <mergeCell ref="W15:AA15"/>
    <mergeCell ref="W16:AA16"/>
    <mergeCell ref="W17:X17"/>
    <mergeCell ref="W10:X10"/>
    <mergeCell ref="H33:L33"/>
    <mergeCell ref="R13:R21"/>
    <mergeCell ref="S13:S16"/>
    <mergeCell ref="T13:T21"/>
    <mergeCell ref="U13:U21"/>
    <mergeCell ref="N17:P17"/>
    <mergeCell ref="S17:S21"/>
    <mergeCell ref="N18:N21"/>
    <mergeCell ref="O18:O21"/>
    <mergeCell ref="P18:P21"/>
    <mergeCell ref="N10:O10"/>
    <mergeCell ref="Q10:R10"/>
    <mergeCell ref="S10:T10"/>
    <mergeCell ref="Q11:R11"/>
    <mergeCell ref="S11:T11"/>
    <mergeCell ref="Q12:R12"/>
  </mergeCells>
  <printOptions horizontalCentered="1"/>
  <pageMargins left="0.25" right="0.25" top="0.25" bottom="0.25" header="0" footer="0"/>
  <pageSetup paperSize="10000" scale="6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113D4-6023-9E48-8309-975CB5864CDC}">
  <dimension ref="B1:X70"/>
  <sheetViews>
    <sheetView view="pageBreakPreview" topLeftCell="G7" zoomScale="77" zoomScaleNormal="55" zoomScaleSheetLayoutView="112" workbookViewId="0">
      <selection activeCell="F65" sqref="F65"/>
    </sheetView>
  </sheetViews>
  <sheetFormatPr defaultColWidth="10.796875" defaultRowHeight="33" customHeight="1" x14ac:dyDescent="0.3"/>
  <cols>
    <col min="1" max="1" width="2.796875" style="42" customWidth="1"/>
    <col min="2" max="3" width="10.69921875" style="43" customWidth="1"/>
    <col min="4" max="4" width="11.296875" style="43" customWidth="1"/>
    <col min="5" max="5" width="65" style="44" bestFit="1" customWidth="1"/>
    <col min="6" max="6" width="31" style="44" customWidth="1"/>
    <col min="7" max="7" width="31.296875" style="44" customWidth="1"/>
    <col min="8" max="8" width="11.19921875" style="44" customWidth="1"/>
    <col min="9" max="9" width="4.296875" style="42" customWidth="1"/>
    <col min="10" max="11" width="10.69921875" style="43" customWidth="1"/>
    <col min="12" max="12" width="11.296875" style="43" customWidth="1"/>
    <col min="13" max="13" width="67.19921875" style="44" customWidth="1"/>
    <col min="14" max="14" width="35.796875" style="44" customWidth="1"/>
    <col min="15" max="15" width="27.796875" style="44" customWidth="1"/>
    <col min="16" max="16" width="11.296875" style="44" customWidth="1"/>
    <col min="17" max="17" width="4.5" style="42" customWidth="1"/>
    <col min="18" max="18" width="27.69921875" style="42" customWidth="1"/>
    <col min="19" max="19" width="35.796875" style="42" customWidth="1"/>
    <col min="20" max="20" width="27.796875" style="42" customWidth="1"/>
    <col min="21" max="21" width="20.796875" style="42" customWidth="1"/>
    <col min="22" max="16384" width="10.796875" style="42"/>
  </cols>
  <sheetData>
    <row r="1" spans="2:23" s="5" customFormat="1" ht="33" customHeight="1" x14ac:dyDescent="0.3">
      <c r="C1" s="45"/>
      <c r="D1" s="45"/>
      <c r="F1" s="4"/>
      <c r="K1" s="45"/>
      <c r="L1" s="45"/>
      <c r="N1" s="4"/>
      <c r="T1" s="45"/>
      <c r="U1" s="45"/>
      <c r="W1" s="4"/>
    </row>
    <row r="2" spans="2:23" s="5" customFormat="1" ht="33" customHeight="1" x14ac:dyDescent="0.3">
      <c r="C2" s="46"/>
      <c r="D2" s="46"/>
      <c r="K2" s="46"/>
      <c r="L2" s="46"/>
      <c r="T2" s="46"/>
      <c r="U2" s="46"/>
    </row>
    <row r="3" spans="2:23" s="5" customFormat="1" ht="33" customHeight="1" x14ac:dyDescent="0.3">
      <c r="C3" s="6"/>
      <c r="D3" s="47" t="s">
        <v>373</v>
      </c>
      <c r="K3" s="6"/>
      <c r="L3" s="47" t="s">
        <v>373</v>
      </c>
      <c r="S3" s="47" t="s">
        <v>373</v>
      </c>
      <c r="T3" s="6"/>
    </row>
    <row r="4" spans="2:23" s="5" customFormat="1" ht="33" customHeight="1" x14ac:dyDescent="0.3">
      <c r="C4" s="6"/>
      <c r="D4" s="47" t="s">
        <v>374</v>
      </c>
      <c r="K4" s="6"/>
      <c r="L4" s="47" t="s">
        <v>374</v>
      </c>
      <c r="S4" s="47" t="s">
        <v>374</v>
      </c>
      <c r="T4" s="6"/>
    </row>
    <row r="5" spans="2:23" s="5" customFormat="1" ht="33" customHeight="1" x14ac:dyDescent="0.3">
      <c r="C5" s="6"/>
      <c r="D5" s="47"/>
      <c r="K5" s="6"/>
      <c r="L5" s="47"/>
      <c r="S5" s="47"/>
      <c r="T5" s="6"/>
    </row>
    <row r="6" spans="2:23" s="5" customFormat="1" ht="33" customHeight="1" x14ac:dyDescent="0.3">
      <c r="B6" s="440" t="s">
        <v>0</v>
      </c>
      <c r="C6" s="441"/>
      <c r="D6" s="441"/>
      <c r="E6" s="441"/>
      <c r="F6" s="441"/>
      <c r="G6" s="441"/>
      <c r="H6" s="442"/>
      <c r="J6" s="440" t="s">
        <v>0</v>
      </c>
      <c r="K6" s="441"/>
      <c r="L6" s="441"/>
      <c r="M6" s="441"/>
      <c r="N6" s="441"/>
      <c r="O6" s="441"/>
      <c r="P6" s="442"/>
      <c r="S6" s="47"/>
      <c r="T6" s="6"/>
    </row>
    <row r="7" spans="2:23" s="5" customFormat="1" ht="33" customHeight="1" x14ac:dyDescent="0.3">
      <c r="B7" s="443" t="s">
        <v>954</v>
      </c>
      <c r="C7" s="444"/>
      <c r="D7" s="444"/>
      <c r="E7" s="444"/>
      <c r="F7" s="444"/>
      <c r="G7" s="444"/>
      <c r="H7" s="445"/>
      <c r="J7" s="443" t="s">
        <v>955</v>
      </c>
      <c r="K7" s="444"/>
      <c r="L7" s="444"/>
      <c r="M7" s="444"/>
      <c r="N7" s="444"/>
      <c r="O7" s="444"/>
      <c r="P7" s="445"/>
      <c r="S7" s="47"/>
      <c r="T7" s="6"/>
    </row>
    <row r="8" spans="2:23" s="5" customFormat="1" ht="33" customHeight="1" x14ac:dyDescent="0.3">
      <c r="B8" s="446" t="s">
        <v>940</v>
      </c>
      <c r="C8" s="447"/>
      <c r="D8" s="447"/>
      <c r="E8" s="447"/>
      <c r="F8" s="447"/>
      <c r="G8" s="447"/>
      <c r="H8" s="448"/>
      <c r="J8" s="446" t="s">
        <v>939</v>
      </c>
      <c r="K8" s="447"/>
      <c r="L8" s="447"/>
      <c r="M8" s="447"/>
      <c r="N8" s="447"/>
      <c r="O8" s="447"/>
      <c r="P8" s="448"/>
      <c r="S8" s="47"/>
      <c r="T8" s="6"/>
    </row>
    <row r="9" spans="2:23" s="5" customFormat="1" ht="33" customHeight="1" x14ac:dyDescent="0.3">
      <c r="B9" s="326" t="s">
        <v>282</v>
      </c>
      <c r="C9" s="327"/>
      <c r="D9" s="48" t="s">
        <v>293</v>
      </c>
      <c r="E9" s="12" t="s">
        <v>300</v>
      </c>
      <c r="F9" s="12" t="s">
        <v>280</v>
      </c>
      <c r="G9" s="12" t="s">
        <v>285</v>
      </c>
      <c r="H9" s="12"/>
      <c r="J9" s="326" t="s">
        <v>282</v>
      </c>
      <c r="K9" s="327"/>
      <c r="L9" s="48" t="s">
        <v>293</v>
      </c>
      <c r="M9" s="12" t="s">
        <v>300</v>
      </c>
      <c r="N9" s="12" t="s">
        <v>280</v>
      </c>
      <c r="O9" s="12" t="s">
        <v>285</v>
      </c>
      <c r="P9" s="12"/>
      <c r="S9" s="47"/>
      <c r="T9" s="6"/>
    </row>
    <row r="10" spans="2:23" s="5" customFormat="1" ht="33" customHeight="1" x14ac:dyDescent="0.3">
      <c r="B10" s="137">
        <v>0.33333333333333331</v>
      </c>
      <c r="C10" s="160">
        <f>B10+10/1440</f>
        <v>0.34027777777777773</v>
      </c>
      <c r="D10" s="19">
        <f>C10-B10</f>
        <v>6.9444444444444198E-3</v>
      </c>
      <c r="E10" s="75" t="s">
        <v>923</v>
      </c>
      <c r="F10" s="75" t="s">
        <v>292</v>
      </c>
      <c r="G10" s="75"/>
      <c r="H10" s="75"/>
      <c r="J10" s="137">
        <v>0.33333333333333331</v>
      </c>
      <c r="K10" s="160">
        <f>J10+5/1440</f>
        <v>0.33680555555555552</v>
      </c>
      <c r="L10" s="19">
        <f t="shared" ref="L10:L20" si="0">K10-J10</f>
        <v>3.4722222222222099E-3</v>
      </c>
      <c r="M10" s="75" t="s">
        <v>923</v>
      </c>
      <c r="N10" s="75" t="s">
        <v>292</v>
      </c>
      <c r="O10" s="75"/>
      <c r="P10" s="75"/>
      <c r="S10" s="47"/>
      <c r="T10" s="6"/>
    </row>
    <row r="11" spans="2:23" s="5" customFormat="1" ht="33" customHeight="1" x14ac:dyDescent="0.3">
      <c r="B11" s="437" t="s">
        <v>924</v>
      </c>
      <c r="C11" s="438"/>
      <c r="D11" s="438"/>
      <c r="E11" s="438"/>
      <c r="F11" s="438"/>
      <c r="G11" s="438"/>
      <c r="H11" s="439"/>
      <c r="J11" s="137">
        <f t="shared" ref="J11:J20" si="1">K10</f>
        <v>0.33680555555555552</v>
      </c>
      <c r="K11" s="160">
        <f>J11+20/1440</f>
        <v>0.35069444444444442</v>
      </c>
      <c r="L11" s="19">
        <f t="shared" si="0"/>
        <v>1.3888888888888895E-2</v>
      </c>
      <c r="M11" s="62" t="s">
        <v>941</v>
      </c>
      <c r="N11" s="75" t="s">
        <v>942</v>
      </c>
      <c r="O11" s="75"/>
      <c r="P11" s="75"/>
      <c r="S11" s="47"/>
      <c r="T11" s="6"/>
    </row>
    <row r="12" spans="2:23" s="5" customFormat="1" ht="33" customHeight="1" x14ac:dyDescent="0.3">
      <c r="B12" s="104">
        <f>C10</f>
        <v>0.34027777777777773</v>
      </c>
      <c r="C12" s="193">
        <f>B12+20/1440</f>
        <v>0.35416666666666663</v>
      </c>
      <c r="D12" s="172">
        <f>C12-B12</f>
        <v>1.3888888888888895E-2</v>
      </c>
      <c r="E12" s="107" t="s">
        <v>925</v>
      </c>
      <c r="F12" s="107" t="s">
        <v>926</v>
      </c>
      <c r="G12" s="107" t="s">
        <v>135</v>
      </c>
      <c r="H12" s="107"/>
      <c r="J12" s="137">
        <f t="shared" si="1"/>
        <v>0.35069444444444442</v>
      </c>
      <c r="K12" s="160">
        <f>J12+20/1440</f>
        <v>0.36458333333333331</v>
      </c>
      <c r="L12" s="19">
        <f t="shared" si="0"/>
        <v>1.3888888888888895E-2</v>
      </c>
      <c r="M12" s="75" t="s">
        <v>943</v>
      </c>
      <c r="N12" s="75" t="s">
        <v>944</v>
      </c>
      <c r="O12" s="75"/>
      <c r="P12" s="75"/>
      <c r="S12" s="47"/>
      <c r="T12" s="6"/>
    </row>
    <row r="13" spans="2:23" s="5" customFormat="1" ht="33" customHeight="1" x14ac:dyDescent="0.3">
      <c r="B13" s="104">
        <f>C12</f>
        <v>0.35416666666666663</v>
      </c>
      <c r="C13" s="193">
        <f>B13+60/1440</f>
        <v>0.39583333333333331</v>
      </c>
      <c r="D13" s="172">
        <f>C13-B13</f>
        <v>4.1666666666666685E-2</v>
      </c>
      <c r="E13" s="200" t="s">
        <v>927</v>
      </c>
      <c r="F13" s="107" t="s">
        <v>928</v>
      </c>
      <c r="G13" s="107"/>
      <c r="H13" s="107"/>
      <c r="J13" s="137">
        <f t="shared" si="1"/>
        <v>0.36458333333333331</v>
      </c>
      <c r="K13" s="160">
        <f>J13+5/1440</f>
        <v>0.36805555555555552</v>
      </c>
      <c r="L13" s="19">
        <f t="shared" si="0"/>
        <v>3.4722222222222099E-3</v>
      </c>
      <c r="M13" s="75" t="s">
        <v>945</v>
      </c>
      <c r="N13" s="75" t="s">
        <v>292</v>
      </c>
      <c r="O13" s="75"/>
      <c r="P13" s="75"/>
      <c r="S13" s="47"/>
      <c r="T13" s="6"/>
    </row>
    <row r="14" spans="2:23" s="5" customFormat="1" ht="33" customHeight="1" x14ac:dyDescent="0.3">
      <c r="B14" s="104">
        <f>C13</f>
        <v>0.39583333333333331</v>
      </c>
      <c r="C14" s="193">
        <f>B14+10/1440</f>
        <v>0.40277777777777773</v>
      </c>
      <c r="D14" s="172">
        <f>C14-B14</f>
        <v>6.9444444444444198E-3</v>
      </c>
      <c r="E14" s="107" t="s">
        <v>929</v>
      </c>
      <c r="F14" s="107" t="s">
        <v>30</v>
      </c>
      <c r="G14" s="107"/>
      <c r="H14" s="107"/>
      <c r="J14" s="137">
        <f t="shared" si="1"/>
        <v>0.36805555555555552</v>
      </c>
      <c r="K14" s="160">
        <f>J14+20/1440</f>
        <v>0.38194444444444442</v>
      </c>
      <c r="L14" s="19">
        <f t="shared" si="0"/>
        <v>1.3888888888888895E-2</v>
      </c>
      <c r="M14" s="62" t="s">
        <v>946</v>
      </c>
      <c r="N14" s="75" t="s">
        <v>942</v>
      </c>
      <c r="O14" s="75"/>
      <c r="P14" s="75"/>
      <c r="S14" s="47"/>
      <c r="T14" s="6"/>
    </row>
    <row r="15" spans="2:23" s="5" customFormat="1" ht="33" customHeight="1" x14ac:dyDescent="0.3">
      <c r="B15" s="104">
        <f>C14</f>
        <v>0.40277777777777773</v>
      </c>
      <c r="C15" s="193">
        <f>B15+10/1440</f>
        <v>0.40972222222222215</v>
      </c>
      <c r="D15" s="172">
        <f>C15-B15</f>
        <v>6.9444444444444198E-3</v>
      </c>
      <c r="E15" s="107" t="s">
        <v>930</v>
      </c>
      <c r="F15" s="107" t="s">
        <v>151</v>
      </c>
      <c r="G15" s="107"/>
      <c r="H15" s="107"/>
      <c r="J15" s="137">
        <f t="shared" si="1"/>
        <v>0.38194444444444442</v>
      </c>
      <c r="K15" s="160">
        <f>J15+20/1440</f>
        <v>0.39583333333333331</v>
      </c>
      <c r="L15" s="19">
        <f t="shared" si="0"/>
        <v>1.3888888888888895E-2</v>
      </c>
      <c r="M15" s="75" t="s">
        <v>947</v>
      </c>
      <c r="N15" s="75" t="s">
        <v>948</v>
      </c>
      <c r="O15" s="75"/>
      <c r="P15" s="75"/>
      <c r="S15" s="47"/>
      <c r="T15" s="6"/>
    </row>
    <row r="16" spans="2:23" s="5" customFormat="1" ht="33" customHeight="1" x14ac:dyDescent="0.3">
      <c r="B16" s="437" t="s">
        <v>931</v>
      </c>
      <c r="C16" s="438"/>
      <c r="D16" s="438"/>
      <c r="E16" s="438"/>
      <c r="F16" s="438"/>
      <c r="G16" s="438"/>
      <c r="H16" s="439"/>
      <c r="J16" s="137">
        <f t="shared" si="1"/>
        <v>0.39583333333333331</v>
      </c>
      <c r="K16" s="160">
        <f>J16+5/1440</f>
        <v>0.39930555555555552</v>
      </c>
      <c r="L16" s="19">
        <f t="shared" si="0"/>
        <v>3.4722222222222099E-3</v>
      </c>
      <c r="M16" s="75" t="s">
        <v>945</v>
      </c>
      <c r="N16" s="75" t="s">
        <v>292</v>
      </c>
      <c r="O16" s="75"/>
      <c r="P16" s="75"/>
      <c r="S16" s="47"/>
      <c r="T16" s="6"/>
    </row>
    <row r="17" spans="2:20" s="5" customFormat="1" ht="33" customHeight="1" x14ac:dyDescent="0.3">
      <c r="B17" s="104">
        <f>C15</f>
        <v>0.40972222222222215</v>
      </c>
      <c r="C17" s="193">
        <f>B17+15/1440</f>
        <v>0.42013888888888884</v>
      </c>
      <c r="D17" s="172">
        <f>C17-B17</f>
        <v>1.0416666666666685E-2</v>
      </c>
      <c r="E17" s="200" t="s">
        <v>932</v>
      </c>
      <c r="F17" s="107" t="s">
        <v>135</v>
      </c>
      <c r="G17" s="107" t="s">
        <v>30</v>
      </c>
      <c r="H17" s="107"/>
      <c r="J17" s="137">
        <f t="shared" si="1"/>
        <v>0.39930555555555552</v>
      </c>
      <c r="K17" s="160">
        <f>J17+20/1440</f>
        <v>0.41319444444444442</v>
      </c>
      <c r="L17" s="19">
        <f t="shared" si="0"/>
        <v>1.3888888888888895E-2</v>
      </c>
      <c r="M17" s="75" t="s">
        <v>949</v>
      </c>
      <c r="N17" s="75" t="s">
        <v>942</v>
      </c>
      <c r="O17" s="75"/>
      <c r="P17" s="75"/>
      <c r="S17" s="47"/>
      <c r="T17" s="6"/>
    </row>
    <row r="18" spans="2:20" s="5" customFormat="1" ht="33" customHeight="1" x14ac:dyDescent="0.3">
      <c r="B18" s="104">
        <f>C17</f>
        <v>0.42013888888888884</v>
      </c>
      <c r="C18" s="193">
        <f>B18+15/1440</f>
        <v>0.43055555555555552</v>
      </c>
      <c r="D18" s="172">
        <f>C18-B18</f>
        <v>1.0416666666666685E-2</v>
      </c>
      <c r="E18" s="107" t="s">
        <v>933</v>
      </c>
      <c r="F18" s="107" t="s">
        <v>56</v>
      </c>
      <c r="G18" s="107"/>
      <c r="H18" s="107"/>
      <c r="J18" s="137">
        <f t="shared" si="1"/>
        <v>0.41319444444444442</v>
      </c>
      <c r="K18" s="160">
        <f>J18+5/1440</f>
        <v>0.41666666666666663</v>
      </c>
      <c r="L18" s="19">
        <f t="shared" si="0"/>
        <v>3.4722222222222099E-3</v>
      </c>
      <c r="M18" s="75" t="s">
        <v>945</v>
      </c>
      <c r="N18" s="75" t="s">
        <v>292</v>
      </c>
      <c r="O18" s="75"/>
      <c r="P18" s="75"/>
      <c r="S18" s="47"/>
      <c r="T18" s="6"/>
    </row>
    <row r="19" spans="2:20" s="5" customFormat="1" ht="33" customHeight="1" x14ac:dyDescent="0.3">
      <c r="B19" s="437" t="s">
        <v>934</v>
      </c>
      <c r="C19" s="438"/>
      <c r="D19" s="438"/>
      <c r="E19" s="438"/>
      <c r="F19" s="438"/>
      <c r="G19" s="438"/>
      <c r="H19" s="439"/>
      <c r="J19" s="137">
        <f t="shared" si="1"/>
        <v>0.41666666666666663</v>
      </c>
      <c r="K19" s="160">
        <f>J19+30/1440</f>
        <v>0.43749999999999994</v>
      </c>
      <c r="L19" s="19">
        <f t="shared" si="0"/>
        <v>2.0833333333333315E-2</v>
      </c>
      <c r="M19" s="75" t="s">
        <v>950</v>
      </c>
      <c r="N19" s="75" t="s">
        <v>292</v>
      </c>
      <c r="O19" s="75"/>
      <c r="P19" s="75"/>
      <c r="S19" s="47"/>
      <c r="T19" s="6"/>
    </row>
    <row r="20" spans="2:20" s="5" customFormat="1" ht="33" customHeight="1" x14ac:dyDescent="0.3">
      <c r="B20" s="104">
        <f>C18</f>
        <v>0.43055555555555552</v>
      </c>
      <c r="C20" s="193">
        <f>B20+10/1440</f>
        <v>0.43749999999999994</v>
      </c>
      <c r="D20" s="172">
        <f>C20-B20</f>
        <v>6.9444444444444198E-3</v>
      </c>
      <c r="E20" s="221" t="s">
        <v>935</v>
      </c>
      <c r="F20" s="107" t="s">
        <v>151</v>
      </c>
      <c r="G20" s="107" t="s">
        <v>135</v>
      </c>
      <c r="H20" s="107"/>
      <c r="J20" s="137">
        <f t="shared" si="1"/>
        <v>0.43749999999999994</v>
      </c>
      <c r="K20" s="160">
        <f>J20+60/1440</f>
        <v>0.47916666666666663</v>
      </c>
      <c r="L20" s="19">
        <f t="shared" si="0"/>
        <v>4.1666666666666685E-2</v>
      </c>
      <c r="M20" s="75" t="s">
        <v>951</v>
      </c>
      <c r="N20" s="75" t="s">
        <v>952</v>
      </c>
      <c r="O20" s="75"/>
      <c r="P20" s="75"/>
      <c r="S20" s="47"/>
      <c r="T20" s="6"/>
    </row>
    <row r="21" spans="2:20" s="5" customFormat="1" ht="33" customHeight="1" x14ac:dyDescent="0.3">
      <c r="B21" s="104">
        <f>C20</f>
        <v>0.43749999999999994</v>
      </c>
      <c r="C21" s="193">
        <f>B21+25/1440</f>
        <v>0.45486111111111105</v>
      </c>
      <c r="D21" s="172">
        <f>C21-B21</f>
        <v>1.7361111111111105E-2</v>
      </c>
      <c r="E21" s="221" t="s">
        <v>936</v>
      </c>
      <c r="F21" s="107" t="s">
        <v>937</v>
      </c>
      <c r="G21" s="107"/>
      <c r="H21" s="107"/>
      <c r="J21" s="104">
        <v>0.47916666666666669</v>
      </c>
      <c r="K21" s="193"/>
      <c r="L21" s="172"/>
      <c r="M21" s="107" t="s">
        <v>953</v>
      </c>
      <c r="N21" s="107" t="s">
        <v>863</v>
      </c>
      <c r="O21" s="107"/>
      <c r="P21" s="107"/>
      <c r="S21" s="47"/>
      <c r="T21" s="6"/>
    </row>
    <row r="22" spans="2:20" s="5" customFormat="1" ht="33" customHeight="1" x14ac:dyDescent="0.3">
      <c r="B22" s="104">
        <f>C21</f>
        <v>0.45486111111111105</v>
      </c>
      <c r="C22" s="193">
        <f>B22+5/1440</f>
        <v>0.45833333333333326</v>
      </c>
      <c r="D22" s="172">
        <f>C22-B22</f>
        <v>3.4722222222222099E-3</v>
      </c>
      <c r="E22" s="107" t="s">
        <v>938</v>
      </c>
      <c r="F22" s="107" t="s">
        <v>56</v>
      </c>
      <c r="G22" s="107"/>
      <c r="H22" s="107"/>
      <c r="J22" s="196"/>
      <c r="K22" s="196"/>
      <c r="L22" s="196"/>
      <c r="M22" s="198"/>
      <c r="N22" s="198"/>
      <c r="O22" s="198"/>
      <c r="P22" s="198"/>
      <c r="S22" s="47"/>
      <c r="T22" s="6"/>
    </row>
    <row r="23" spans="2:20" s="5" customFormat="1" ht="33" customHeight="1" x14ac:dyDescent="0.3">
      <c r="B23" s="198"/>
      <c r="C23" s="218"/>
      <c r="D23" s="219"/>
      <c r="E23" s="198"/>
      <c r="F23" s="198"/>
      <c r="G23" s="198"/>
      <c r="H23" s="198"/>
      <c r="K23" s="6"/>
      <c r="L23" s="47"/>
    </row>
    <row r="24" spans="2:20" ht="33" customHeight="1" x14ac:dyDescent="0.3">
      <c r="B24" s="440" t="s">
        <v>0</v>
      </c>
      <c r="C24" s="441"/>
      <c r="D24" s="441"/>
      <c r="E24" s="441"/>
      <c r="F24" s="441"/>
      <c r="G24" s="441"/>
      <c r="H24" s="442"/>
    </row>
    <row r="25" spans="2:20" ht="33" customHeight="1" x14ac:dyDescent="0.3">
      <c r="B25" s="443" t="s">
        <v>444</v>
      </c>
      <c r="C25" s="444"/>
      <c r="D25" s="444"/>
      <c r="E25" s="444"/>
      <c r="F25" s="444"/>
      <c r="G25" s="444"/>
      <c r="H25" s="445"/>
    </row>
    <row r="26" spans="2:20" s="43" customFormat="1" ht="33" customHeight="1" x14ac:dyDescent="0.3">
      <c r="B26" s="326" t="s">
        <v>282</v>
      </c>
      <c r="C26" s="327"/>
      <c r="D26" s="48" t="s">
        <v>293</v>
      </c>
      <c r="E26" s="49" t="s">
        <v>281</v>
      </c>
      <c r="F26" s="12" t="s">
        <v>280</v>
      </c>
      <c r="G26" s="12" t="s">
        <v>285</v>
      </c>
      <c r="H26" s="12"/>
      <c r="M26" s="44"/>
      <c r="N26" s="44"/>
      <c r="O26" s="44"/>
      <c r="P26" s="44"/>
    </row>
    <row r="27" spans="2:20" ht="33" customHeight="1" x14ac:dyDescent="0.3">
      <c r="B27" s="50">
        <v>0.52083333333333337</v>
      </c>
      <c r="C27" s="51">
        <v>0.5625</v>
      </c>
      <c r="D27" s="52">
        <f>C27-B27</f>
        <v>4.166666666666663E-2</v>
      </c>
      <c r="E27" s="461" t="s">
        <v>278</v>
      </c>
      <c r="F27" s="461"/>
      <c r="G27" s="461"/>
      <c r="H27" s="53"/>
    </row>
    <row r="28" spans="2:20" ht="33" customHeight="1" x14ac:dyDescent="0.3">
      <c r="B28" s="54">
        <v>0.52083333333333337</v>
      </c>
      <c r="C28" s="55">
        <f>B28+3/1440</f>
        <v>0.5229166666666667</v>
      </c>
      <c r="D28" s="55">
        <f>C28-B28</f>
        <v>2.0833333333333259E-3</v>
      </c>
      <c r="E28" s="56" t="s">
        <v>297</v>
      </c>
      <c r="F28" s="57"/>
      <c r="G28" s="58"/>
      <c r="H28" s="59"/>
    </row>
    <row r="29" spans="2:20" ht="33" customHeight="1" x14ac:dyDescent="0.3">
      <c r="B29" s="54">
        <f>C28</f>
        <v>0.5229166666666667</v>
      </c>
      <c r="C29" s="55">
        <f>B29+5/1440</f>
        <v>0.52638888888888891</v>
      </c>
      <c r="D29" s="55">
        <f t="shared" ref="D29:D30" si="2">C29-B29</f>
        <v>3.4722222222222099E-3</v>
      </c>
      <c r="E29" s="56" t="s">
        <v>295</v>
      </c>
      <c r="F29" s="57"/>
      <c r="G29" s="58"/>
      <c r="H29" s="59"/>
    </row>
    <row r="30" spans="2:20" ht="33" customHeight="1" x14ac:dyDescent="0.3">
      <c r="B30" s="54">
        <f>C29</f>
        <v>0.52638888888888891</v>
      </c>
      <c r="C30" s="55">
        <f>B30+5/1440</f>
        <v>0.52986111111111112</v>
      </c>
      <c r="D30" s="55">
        <f t="shared" si="2"/>
        <v>3.4722222222222099E-3</v>
      </c>
      <c r="E30" s="56" t="s">
        <v>296</v>
      </c>
      <c r="F30" s="57"/>
      <c r="G30" s="58"/>
      <c r="H30" s="59"/>
    </row>
    <row r="31" spans="2:20" ht="33" customHeight="1" x14ac:dyDescent="0.3">
      <c r="B31" s="54">
        <f>B27</f>
        <v>0.52083333333333337</v>
      </c>
      <c r="C31" s="55">
        <f>B31+10/1440</f>
        <v>0.52777777777777779</v>
      </c>
      <c r="D31" s="55">
        <f>C31-B31</f>
        <v>6.9444444444444198E-3</v>
      </c>
      <c r="E31" s="59" t="s">
        <v>51</v>
      </c>
      <c r="F31" s="60" t="s">
        <v>54</v>
      </c>
      <c r="G31" s="61"/>
      <c r="H31" s="59"/>
    </row>
    <row r="32" spans="2:20" ht="33" customHeight="1" x14ac:dyDescent="0.3">
      <c r="B32" s="54">
        <f>C31</f>
        <v>0.52777777777777779</v>
      </c>
      <c r="C32" s="55">
        <f>B32+10/1440</f>
        <v>0.53472222222222221</v>
      </c>
      <c r="D32" s="55">
        <f t="shared" ref="D32:D46" si="3">C32-B32</f>
        <v>6.9444444444444198E-3</v>
      </c>
      <c r="E32" s="61" t="s">
        <v>52</v>
      </c>
      <c r="F32" s="62" t="s">
        <v>315</v>
      </c>
      <c r="G32" s="61"/>
      <c r="H32" s="59"/>
    </row>
    <row r="33" spans="2:24" ht="33" customHeight="1" x14ac:dyDescent="0.3">
      <c r="B33" s="54">
        <f t="shared" ref="B33" si="4">C32</f>
        <v>0.53472222222222221</v>
      </c>
      <c r="C33" s="55">
        <f>B33+10/1440</f>
        <v>0.54166666666666663</v>
      </c>
      <c r="D33" s="55">
        <f t="shared" si="3"/>
        <v>6.9444444444444198E-3</v>
      </c>
      <c r="E33" s="61" t="s">
        <v>431</v>
      </c>
      <c r="F33" s="62" t="s">
        <v>292</v>
      </c>
      <c r="G33" s="61"/>
      <c r="H33" s="59"/>
    </row>
    <row r="34" spans="2:24" ht="33" customHeight="1" x14ac:dyDescent="0.3">
      <c r="B34" s="54">
        <f t="shared" ref="B34" si="5">C33</f>
        <v>0.54166666666666663</v>
      </c>
      <c r="C34" s="55">
        <f>B34+10/1440</f>
        <v>0.54861111111111105</v>
      </c>
      <c r="D34" s="55">
        <f t="shared" ref="D34" si="6">C34-B34</f>
        <v>6.9444444444444198E-3</v>
      </c>
      <c r="E34" s="63" t="s">
        <v>53</v>
      </c>
      <c r="F34" s="62" t="s">
        <v>87</v>
      </c>
      <c r="G34" s="61"/>
      <c r="H34" s="59"/>
    </row>
    <row r="35" spans="2:24" ht="33" customHeight="1" x14ac:dyDescent="0.3">
      <c r="B35" s="54">
        <f>C33</f>
        <v>0.54166666666666663</v>
      </c>
      <c r="C35" s="55">
        <f>B35+10/1440</f>
        <v>0.54861111111111105</v>
      </c>
      <c r="D35" s="55">
        <f t="shared" si="3"/>
        <v>6.9444444444444198E-3</v>
      </c>
      <c r="E35" s="64" t="s">
        <v>432</v>
      </c>
      <c r="F35" s="62" t="s">
        <v>299</v>
      </c>
      <c r="G35" s="61"/>
      <c r="H35" s="59"/>
    </row>
    <row r="36" spans="2:24" ht="33" customHeight="1" x14ac:dyDescent="0.3">
      <c r="B36" s="54">
        <f>C35</f>
        <v>0.54861111111111105</v>
      </c>
      <c r="C36" s="55">
        <f>B36+20/1440</f>
        <v>0.56249999999999989</v>
      </c>
      <c r="D36" s="55">
        <f t="shared" si="3"/>
        <v>1.388888888888884E-2</v>
      </c>
      <c r="E36" s="465" t="s">
        <v>298</v>
      </c>
      <c r="F36" s="466"/>
      <c r="G36" s="58"/>
      <c r="H36" s="59"/>
    </row>
    <row r="37" spans="2:24" ht="33" customHeight="1" x14ac:dyDescent="0.3">
      <c r="B37" s="65">
        <v>0.5625</v>
      </c>
      <c r="C37" s="66">
        <v>0.61111111111111105</v>
      </c>
      <c r="D37" s="67">
        <f t="shared" si="3"/>
        <v>4.8611111111111049E-2</v>
      </c>
      <c r="E37" s="467" t="s">
        <v>277</v>
      </c>
      <c r="F37" s="467"/>
      <c r="G37" s="467"/>
      <c r="H37" s="68"/>
    </row>
    <row r="38" spans="2:24" ht="33" customHeight="1" x14ac:dyDescent="0.3">
      <c r="B38" s="54">
        <f>B37</f>
        <v>0.5625</v>
      </c>
      <c r="C38" s="69">
        <f>B38+15/1440</f>
        <v>0.57291666666666663</v>
      </c>
      <c r="D38" s="55">
        <f t="shared" si="3"/>
        <v>1.041666666666663E-2</v>
      </c>
      <c r="E38" s="62" t="s">
        <v>55</v>
      </c>
      <c r="F38" s="62" t="s">
        <v>482</v>
      </c>
      <c r="G38" s="62"/>
      <c r="H38" s="59"/>
    </row>
    <row r="39" spans="2:24" ht="33" customHeight="1" x14ac:dyDescent="0.3">
      <c r="B39" s="54"/>
      <c r="C39" s="69"/>
      <c r="D39" s="55"/>
      <c r="E39" s="42"/>
      <c r="F39" s="62" t="s">
        <v>321</v>
      </c>
      <c r="G39" s="59"/>
      <c r="H39" s="59"/>
    </row>
    <row r="40" spans="2:24" ht="33" customHeight="1" x14ac:dyDescent="0.3">
      <c r="B40" s="54">
        <f>C38</f>
        <v>0.57291666666666663</v>
      </c>
      <c r="C40" s="69">
        <f>B40+15/1440</f>
        <v>0.58333333333333326</v>
      </c>
      <c r="D40" s="55">
        <f t="shared" si="3"/>
        <v>1.041666666666663E-2</v>
      </c>
      <c r="E40" s="70" t="s">
        <v>430</v>
      </c>
      <c r="F40" s="62" t="s">
        <v>435</v>
      </c>
      <c r="G40" s="59"/>
      <c r="H40" s="59"/>
    </row>
    <row r="41" spans="2:24" ht="33" customHeight="1" x14ac:dyDescent="0.3">
      <c r="B41" s="54"/>
      <c r="C41" s="69"/>
      <c r="D41" s="55"/>
      <c r="E41" s="70"/>
      <c r="F41" s="62" t="s">
        <v>93</v>
      </c>
      <c r="G41" s="59"/>
      <c r="H41" s="59"/>
    </row>
    <row r="42" spans="2:24" ht="33" customHeight="1" x14ac:dyDescent="0.3">
      <c r="B42" s="54">
        <f t="shared" ref="B42" si="7">C40</f>
        <v>0.58333333333333326</v>
      </c>
      <c r="C42" s="69">
        <f>B42+20/1440</f>
        <v>0.5972222222222221</v>
      </c>
      <c r="D42" s="55">
        <f t="shared" si="3"/>
        <v>1.388888888888884E-2</v>
      </c>
      <c r="E42" s="62" t="s">
        <v>436</v>
      </c>
      <c r="F42" s="62" t="s">
        <v>823</v>
      </c>
      <c r="G42" s="59"/>
      <c r="H42" s="59"/>
    </row>
    <row r="43" spans="2:24" ht="33" customHeight="1" x14ac:dyDescent="0.3">
      <c r="B43" s="54"/>
      <c r="C43" s="69"/>
      <c r="D43" s="55"/>
      <c r="E43" s="71" t="s">
        <v>437</v>
      </c>
      <c r="F43" s="62" t="s">
        <v>57</v>
      </c>
      <c r="G43" s="59"/>
      <c r="H43" s="59"/>
    </row>
    <row r="44" spans="2:24" ht="33" customHeight="1" x14ac:dyDescent="0.3">
      <c r="B44" s="54">
        <v>0.59722222222222221</v>
      </c>
      <c r="C44" s="69">
        <f>B44+10/1440</f>
        <v>0.60416666666666663</v>
      </c>
      <c r="D44" s="55">
        <f t="shared" si="3"/>
        <v>6.9444444444444198E-3</v>
      </c>
      <c r="E44" s="71" t="s">
        <v>291</v>
      </c>
      <c r="F44" s="62" t="s">
        <v>824</v>
      </c>
      <c r="G44" s="59"/>
      <c r="H44" s="59"/>
    </row>
    <row r="45" spans="2:24" ht="33" customHeight="1" x14ac:dyDescent="0.3">
      <c r="B45" s="54"/>
      <c r="C45" s="69"/>
      <c r="D45" s="55"/>
      <c r="E45" s="71"/>
      <c r="F45" s="62" t="s">
        <v>483</v>
      </c>
      <c r="G45" s="59"/>
      <c r="H45" s="59"/>
    </row>
    <row r="46" spans="2:24" ht="33" customHeight="1" x14ac:dyDescent="0.3">
      <c r="B46" s="72">
        <f>C44</f>
        <v>0.60416666666666663</v>
      </c>
      <c r="C46" s="73">
        <f>B46+15/1440</f>
        <v>0.61458333333333326</v>
      </c>
      <c r="D46" s="73">
        <f t="shared" si="3"/>
        <v>1.041666666666663E-2</v>
      </c>
      <c r="E46" s="462" t="s">
        <v>294</v>
      </c>
      <c r="F46" s="463"/>
      <c r="G46" s="463"/>
      <c r="H46" s="464"/>
    </row>
    <row r="48" spans="2:24" ht="33" customHeight="1" x14ac:dyDescent="0.3">
      <c r="B48" s="440" t="s">
        <v>0</v>
      </c>
      <c r="C48" s="441"/>
      <c r="D48" s="441"/>
      <c r="E48" s="441"/>
      <c r="F48" s="441"/>
      <c r="G48" s="441"/>
      <c r="H48" s="442"/>
      <c r="J48" s="440" t="s">
        <v>0</v>
      </c>
      <c r="K48" s="441"/>
      <c r="L48" s="441"/>
      <c r="M48" s="441"/>
      <c r="N48" s="441"/>
      <c r="O48" s="441"/>
      <c r="P48" s="442"/>
      <c r="R48" s="159"/>
      <c r="S48" s="159"/>
      <c r="T48" s="159"/>
      <c r="U48" s="159"/>
      <c r="V48" s="159"/>
      <c r="W48" s="159"/>
      <c r="X48" s="159"/>
    </row>
    <row r="49" spans="2:24" ht="33" customHeight="1" x14ac:dyDescent="0.3">
      <c r="B49" s="443" t="s">
        <v>487</v>
      </c>
      <c r="C49" s="444"/>
      <c r="D49" s="444"/>
      <c r="E49" s="444"/>
      <c r="F49" s="444"/>
      <c r="G49" s="444"/>
      <c r="H49" s="445"/>
      <c r="J49" s="455" t="s">
        <v>488</v>
      </c>
      <c r="K49" s="456"/>
      <c r="L49" s="456"/>
      <c r="M49" s="456"/>
      <c r="N49" s="456"/>
      <c r="O49" s="456"/>
      <c r="P49" s="457"/>
      <c r="Q49" s="74"/>
      <c r="R49" s="100"/>
      <c r="S49" s="100"/>
      <c r="T49" s="100"/>
      <c r="U49" s="100"/>
      <c r="V49" s="100"/>
      <c r="W49" s="100"/>
      <c r="X49" s="100"/>
    </row>
    <row r="50" spans="2:24" ht="33" customHeight="1" x14ac:dyDescent="0.3">
      <c r="B50" s="446" t="s">
        <v>489</v>
      </c>
      <c r="C50" s="447"/>
      <c r="D50" s="447"/>
      <c r="E50" s="447"/>
      <c r="F50" s="447"/>
      <c r="G50" s="447"/>
      <c r="H50" s="448"/>
      <c r="J50" s="446" t="s">
        <v>490</v>
      </c>
      <c r="K50" s="447"/>
      <c r="L50" s="447"/>
      <c r="M50" s="447"/>
      <c r="N50" s="447"/>
      <c r="O50" s="447"/>
      <c r="P50" s="448"/>
      <c r="Q50" s="74"/>
      <c r="R50" s="74"/>
      <c r="S50" s="74"/>
      <c r="T50" s="74"/>
      <c r="U50" s="74"/>
    </row>
    <row r="51" spans="2:24" ht="33" customHeight="1" x14ac:dyDescent="0.3">
      <c r="B51" s="326" t="s">
        <v>282</v>
      </c>
      <c r="C51" s="327"/>
      <c r="D51" s="48" t="s">
        <v>293</v>
      </c>
      <c r="E51" s="12" t="s">
        <v>300</v>
      </c>
      <c r="F51" s="12" t="s">
        <v>280</v>
      </c>
      <c r="G51" s="12" t="s">
        <v>285</v>
      </c>
      <c r="H51" s="12"/>
      <c r="J51" s="326" t="s">
        <v>282</v>
      </c>
      <c r="K51" s="327"/>
      <c r="L51" s="48" t="s">
        <v>293</v>
      </c>
      <c r="M51" s="12" t="s">
        <v>281</v>
      </c>
      <c r="N51" s="12" t="s">
        <v>280</v>
      </c>
      <c r="O51" s="12" t="s">
        <v>279</v>
      </c>
      <c r="P51" s="12"/>
      <c r="Q51" s="43"/>
      <c r="R51" s="74"/>
      <c r="S51" s="74"/>
      <c r="T51" s="74"/>
      <c r="U51" s="74"/>
    </row>
    <row r="52" spans="2:24" s="43" customFormat="1" ht="51" customHeight="1" x14ac:dyDescent="0.3">
      <c r="B52" s="54">
        <v>0.61458333333333337</v>
      </c>
      <c r="C52" s="55">
        <f>B52+9/1440</f>
        <v>0.62083333333333335</v>
      </c>
      <c r="D52" s="55">
        <f t="shared" ref="D52:D61" si="8">C52-B52</f>
        <v>6.2499999999999778E-3</v>
      </c>
      <c r="E52" s="62" t="s">
        <v>58</v>
      </c>
      <c r="F52" s="75" t="s">
        <v>64</v>
      </c>
      <c r="G52" s="62" t="s">
        <v>484</v>
      </c>
      <c r="H52" s="59"/>
      <c r="J52" s="54">
        <v>0.61458333333333337</v>
      </c>
      <c r="K52" s="55">
        <f t="shared" ref="K52:K58" si="9">J52+10/1440</f>
        <v>0.62152777777777779</v>
      </c>
      <c r="L52" s="55">
        <f>K52-J52</f>
        <v>6.9444444444444198E-3</v>
      </c>
      <c r="M52" s="62" t="s">
        <v>835</v>
      </c>
      <c r="N52" s="62" t="s">
        <v>2</v>
      </c>
      <c r="O52" s="121" t="s">
        <v>917</v>
      </c>
      <c r="P52" s="59"/>
      <c r="Q52" s="42"/>
      <c r="R52" s="76"/>
      <c r="S52" s="76"/>
      <c r="T52" s="76"/>
    </row>
    <row r="53" spans="2:24" ht="33" customHeight="1" x14ac:dyDescent="0.3">
      <c r="B53" s="54">
        <f>C52</f>
        <v>0.62083333333333335</v>
      </c>
      <c r="C53" s="55">
        <f>B53+9/1440</f>
        <v>0.62708333333333333</v>
      </c>
      <c r="D53" s="55">
        <f>C53-B53</f>
        <v>6.2499999999999778E-3</v>
      </c>
      <c r="E53" s="62" t="s">
        <v>59</v>
      </c>
      <c r="F53" s="75" t="s">
        <v>31</v>
      </c>
      <c r="G53" s="62"/>
      <c r="H53" s="59"/>
      <c r="J53" s="54">
        <f>K52</f>
        <v>0.62152777777777779</v>
      </c>
      <c r="K53" s="55">
        <f t="shared" si="9"/>
        <v>0.62847222222222221</v>
      </c>
      <c r="L53" s="55">
        <f t="shared" ref="L53" si="10">K53-J53</f>
        <v>6.9444444444444198E-3</v>
      </c>
      <c r="M53" s="62" t="s">
        <v>418</v>
      </c>
      <c r="N53" s="62" t="s">
        <v>303</v>
      </c>
      <c r="O53" s="62"/>
      <c r="P53" s="59"/>
      <c r="R53" s="77"/>
      <c r="S53" s="77"/>
    </row>
    <row r="54" spans="2:24" ht="33" customHeight="1" x14ac:dyDescent="0.3">
      <c r="B54" s="54">
        <f t="shared" ref="B54:B58" si="11">C53</f>
        <v>0.62708333333333333</v>
      </c>
      <c r="C54" s="55">
        <f t="shared" ref="C54:C58" si="12">B54+9/1440</f>
        <v>0.6333333333333333</v>
      </c>
      <c r="D54" s="55">
        <f t="shared" si="8"/>
        <v>6.2499999999999778E-3</v>
      </c>
      <c r="E54" s="62" t="s">
        <v>60</v>
      </c>
      <c r="F54" s="75" t="s">
        <v>485</v>
      </c>
      <c r="G54" s="62"/>
      <c r="H54" s="59"/>
      <c r="J54" s="54">
        <f>K53</f>
        <v>0.62847222222222221</v>
      </c>
      <c r="K54" s="55">
        <f t="shared" si="9"/>
        <v>0.63541666666666663</v>
      </c>
      <c r="L54" s="55">
        <f t="shared" ref="L54" si="13">K54-J54</f>
        <v>6.9444444444444198E-3</v>
      </c>
      <c r="M54" s="62" t="s">
        <v>424</v>
      </c>
      <c r="N54" s="62" t="s">
        <v>304</v>
      </c>
      <c r="O54" s="62"/>
      <c r="P54" s="59"/>
    </row>
    <row r="55" spans="2:24" ht="33" customHeight="1" x14ac:dyDescent="0.3">
      <c r="B55" s="54">
        <f t="shared" si="11"/>
        <v>0.6333333333333333</v>
      </c>
      <c r="C55" s="55">
        <f t="shared" si="12"/>
        <v>0.63958333333333328</v>
      </c>
      <c r="D55" s="55">
        <f t="shared" si="8"/>
        <v>6.2499999999999778E-3</v>
      </c>
      <c r="E55" s="62" t="s">
        <v>61</v>
      </c>
      <c r="F55" s="75" t="s">
        <v>65</v>
      </c>
      <c r="G55" s="62"/>
      <c r="H55" s="59"/>
      <c r="J55" s="54">
        <f>K54</f>
        <v>0.63541666666666663</v>
      </c>
      <c r="K55" s="55">
        <f t="shared" si="9"/>
        <v>0.64236111111111105</v>
      </c>
      <c r="L55" s="55">
        <f t="shared" ref="L55:L56" si="14">K55-J55</f>
        <v>6.9444444444444198E-3</v>
      </c>
      <c r="M55" s="62" t="s">
        <v>422</v>
      </c>
      <c r="N55" s="62" t="s">
        <v>305</v>
      </c>
      <c r="O55" s="62"/>
      <c r="P55" s="59"/>
    </row>
    <row r="56" spans="2:24" ht="33" customHeight="1" x14ac:dyDescent="0.3">
      <c r="B56" s="54">
        <f t="shared" si="11"/>
        <v>0.63958333333333328</v>
      </c>
      <c r="C56" s="55">
        <f t="shared" si="12"/>
        <v>0.64583333333333326</v>
      </c>
      <c r="D56" s="55">
        <f t="shared" si="8"/>
        <v>6.2499999999999778E-3</v>
      </c>
      <c r="E56" s="62" t="s">
        <v>62</v>
      </c>
      <c r="F56" s="75" t="s">
        <v>66</v>
      </c>
      <c r="G56" s="62"/>
      <c r="H56" s="59"/>
      <c r="J56" s="54">
        <f>K55</f>
        <v>0.64236111111111105</v>
      </c>
      <c r="K56" s="55">
        <f t="shared" si="9"/>
        <v>0.64930555555555547</v>
      </c>
      <c r="L56" s="55">
        <f t="shared" si="14"/>
        <v>6.9444444444444198E-3</v>
      </c>
      <c r="M56" s="62" t="s">
        <v>338</v>
      </c>
      <c r="N56" s="62" t="s">
        <v>87</v>
      </c>
      <c r="O56" s="62"/>
      <c r="P56" s="59"/>
    </row>
    <row r="57" spans="2:24" ht="33" customHeight="1" x14ac:dyDescent="0.3">
      <c r="B57" s="54">
        <f t="shared" si="11"/>
        <v>0.64583333333333326</v>
      </c>
      <c r="C57" s="55">
        <f t="shared" si="12"/>
        <v>0.65208333333333324</v>
      </c>
      <c r="D57" s="55">
        <f t="shared" si="8"/>
        <v>6.2499999999999778E-3</v>
      </c>
      <c r="E57" s="62" t="s">
        <v>63</v>
      </c>
      <c r="F57" s="75" t="s">
        <v>31</v>
      </c>
      <c r="G57" s="62"/>
      <c r="H57" s="59"/>
      <c r="J57" s="54">
        <f t="shared" ref="J57:J58" si="15">K56</f>
        <v>0.64930555555555547</v>
      </c>
      <c r="K57" s="55">
        <f t="shared" si="9"/>
        <v>0.65624999999999989</v>
      </c>
      <c r="L57" s="55">
        <f t="shared" ref="L57:L58" si="16">K57-J57</f>
        <v>6.9444444444444198E-3</v>
      </c>
      <c r="M57" s="62" t="s">
        <v>306</v>
      </c>
      <c r="N57" s="62" t="s">
        <v>68</v>
      </c>
      <c r="O57" s="62"/>
      <c r="P57" s="59"/>
    </row>
    <row r="58" spans="2:24" ht="33" customHeight="1" x14ac:dyDescent="0.3">
      <c r="B58" s="54">
        <f t="shared" si="11"/>
        <v>0.65208333333333324</v>
      </c>
      <c r="C58" s="55">
        <f t="shared" si="12"/>
        <v>0.65833333333333321</v>
      </c>
      <c r="D58" s="55">
        <f t="shared" si="8"/>
        <v>6.2499999999999778E-3</v>
      </c>
      <c r="E58" s="62" t="s">
        <v>301</v>
      </c>
      <c r="F58" s="75" t="s">
        <v>302</v>
      </c>
      <c r="G58" s="62"/>
      <c r="H58" s="59"/>
      <c r="J58" s="54">
        <f t="shared" si="15"/>
        <v>0.65624999999999989</v>
      </c>
      <c r="K58" s="55">
        <f t="shared" si="9"/>
        <v>0.66319444444444431</v>
      </c>
      <c r="L58" s="55">
        <f t="shared" si="16"/>
        <v>6.9444444444444198E-3</v>
      </c>
      <c r="M58" s="62" t="s">
        <v>35</v>
      </c>
      <c r="N58" s="62" t="s">
        <v>307</v>
      </c>
      <c r="O58" s="62"/>
      <c r="P58" s="59"/>
    </row>
    <row r="59" spans="2:24" ht="33" customHeight="1" x14ac:dyDescent="0.3">
      <c r="B59" s="78">
        <f>C58</f>
        <v>0.65833333333333321</v>
      </c>
      <c r="C59" s="79">
        <f>B59+20/1440</f>
        <v>0.67222222222222205</v>
      </c>
      <c r="D59" s="79">
        <f t="shared" si="8"/>
        <v>1.388888888888884E-2</v>
      </c>
      <c r="E59" s="449" t="s">
        <v>284</v>
      </c>
      <c r="F59" s="450"/>
      <c r="G59" s="450"/>
      <c r="H59" s="451"/>
      <c r="J59" s="78">
        <f>K58</f>
        <v>0.66319444444444431</v>
      </c>
      <c r="K59" s="80">
        <f>J59+15/1440</f>
        <v>0.67361111111111094</v>
      </c>
      <c r="L59" s="78">
        <f>K59-J59</f>
        <v>1.041666666666663E-2</v>
      </c>
      <c r="M59" s="449" t="s">
        <v>284</v>
      </c>
      <c r="N59" s="450"/>
      <c r="O59" s="450"/>
      <c r="P59" s="451"/>
      <c r="Q59" s="74"/>
    </row>
    <row r="60" spans="2:24" ht="33" customHeight="1" x14ac:dyDescent="0.3">
      <c r="B60" s="54">
        <f>C59</f>
        <v>0.67222222222222205</v>
      </c>
      <c r="C60" s="55">
        <f>B60+9/1440</f>
        <v>0.67847222222222203</v>
      </c>
      <c r="D60" s="55">
        <f t="shared" si="8"/>
        <v>6.2499999999999778E-3</v>
      </c>
      <c r="E60" s="62" t="s">
        <v>77</v>
      </c>
      <c r="F60" s="75" t="s">
        <v>78</v>
      </c>
      <c r="G60" s="62" t="s">
        <v>486</v>
      </c>
      <c r="H60" s="56"/>
      <c r="J60" s="452" t="s">
        <v>491</v>
      </c>
      <c r="K60" s="453"/>
      <c r="L60" s="453"/>
      <c r="M60" s="453"/>
      <c r="N60" s="453"/>
      <c r="O60" s="453"/>
      <c r="P60" s="454"/>
      <c r="R60" s="74"/>
      <c r="S60" s="74"/>
      <c r="T60" s="74"/>
      <c r="U60" s="74"/>
    </row>
    <row r="61" spans="2:24" ht="52.5" customHeight="1" x14ac:dyDescent="0.3">
      <c r="B61" s="54">
        <f>C60</f>
        <v>0.67847222222222203</v>
      </c>
      <c r="C61" s="55">
        <f>B61+9/1440</f>
        <v>0.68472222222222201</v>
      </c>
      <c r="D61" s="55">
        <f t="shared" si="8"/>
        <v>6.2499999999999778E-3</v>
      </c>
      <c r="E61" s="62" t="s">
        <v>70</v>
      </c>
      <c r="F61" s="75" t="s">
        <v>79</v>
      </c>
      <c r="G61" s="62"/>
      <c r="H61" s="59"/>
      <c r="J61" s="54">
        <f>K59</f>
        <v>0.67361111111111094</v>
      </c>
      <c r="K61" s="55">
        <f>J61+7/1440</f>
        <v>0.67847222222222203</v>
      </c>
      <c r="L61" s="81">
        <f>K61-J61</f>
        <v>4.8611111111110938E-3</v>
      </c>
      <c r="M61" s="62" t="s">
        <v>308</v>
      </c>
      <c r="N61" s="62" t="s">
        <v>522</v>
      </c>
      <c r="O61" s="121" t="s">
        <v>918</v>
      </c>
      <c r="P61" s="56"/>
      <c r="R61" s="77"/>
      <c r="S61" s="77"/>
    </row>
    <row r="62" spans="2:24" ht="33" customHeight="1" x14ac:dyDescent="0.3">
      <c r="B62" s="54">
        <f t="shared" ref="B62:B67" si="17">C61</f>
        <v>0.68472222222222201</v>
      </c>
      <c r="C62" s="55">
        <f t="shared" ref="C62:C67" si="18">B62+9/1440</f>
        <v>0.69097222222222199</v>
      </c>
      <c r="D62" s="55">
        <f t="shared" ref="D62:D68" si="19">C62-B62</f>
        <v>6.2499999999999778E-3</v>
      </c>
      <c r="E62" s="62" t="s">
        <v>71</v>
      </c>
      <c r="F62" s="75" t="s">
        <v>80</v>
      </c>
      <c r="G62" s="62"/>
      <c r="H62" s="59"/>
      <c r="J62" s="54">
        <f>K61</f>
        <v>0.67847222222222203</v>
      </c>
      <c r="K62" s="55">
        <f t="shared" ref="K62:K68" si="20">J62+7/1440</f>
        <v>0.68333333333333313</v>
      </c>
      <c r="L62" s="81">
        <f>K62-J62</f>
        <v>4.8611111111110938E-3</v>
      </c>
      <c r="M62" s="62" t="s">
        <v>3</v>
      </c>
      <c r="N62" s="62" t="s">
        <v>67</v>
      </c>
      <c r="O62" s="62"/>
      <c r="P62" s="59"/>
    </row>
    <row r="63" spans="2:24" ht="33" customHeight="1" x14ac:dyDescent="0.3">
      <c r="B63" s="54">
        <f t="shared" si="17"/>
        <v>0.69097222222222199</v>
      </c>
      <c r="C63" s="55">
        <f t="shared" si="18"/>
        <v>0.69722222222222197</v>
      </c>
      <c r="D63" s="55">
        <f t="shared" si="19"/>
        <v>6.2499999999999778E-3</v>
      </c>
      <c r="E63" s="62" t="s">
        <v>72</v>
      </c>
      <c r="F63" s="75" t="s">
        <v>81</v>
      </c>
      <c r="G63" s="62"/>
      <c r="H63" s="59"/>
      <c r="J63" s="54">
        <f>K62</f>
        <v>0.68333333333333313</v>
      </c>
      <c r="K63" s="55">
        <f t="shared" si="20"/>
        <v>0.68819444444444422</v>
      </c>
      <c r="L63" s="81">
        <f t="shared" ref="L63:L69" si="21">K63-J63</f>
        <v>4.8611111111110938E-3</v>
      </c>
      <c r="M63" s="62" t="s">
        <v>4</v>
      </c>
      <c r="N63" s="62" t="s">
        <v>85</v>
      </c>
      <c r="O63" s="62"/>
      <c r="P63" s="59"/>
      <c r="R63" s="77"/>
      <c r="S63" s="82"/>
    </row>
    <row r="64" spans="2:24" ht="33" customHeight="1" x14ac:dyDescent="0.3">
      <c r="B64" s="54">
        <f t="shared" si="17"/>
        <v>0.69722222222222197</v>
      </c>
      <c r="C64" s="55">
        <f t="shared" si="18"/>
        <v>0.70347222222222194</v>
      </c>
      <c r="D64" s="55">
        <f t="shared" si="19"/>
        <v>6.2499999999999778E-3</v>
      </c>
      <c r="E64" s="62" t="s">
        <v>73</v>
      </c>
      <c r="F64" s="75" t="s">
        <v>82</v>
      </c>
      <c r="G64" s="62"/>
      <c r="H64" s="59"/>
      <c r="J64" s="54">
        <f>K63</f>
        <v>0.68819444444444422</v>
      </c>
      <c r="K64" s="55">
        <f t="shared" si="20"/>
        <v>0.69305555555555531</v>
      </c>
      <c r="L64" s="81">
        <f t="shared" si="21"/>
        <v>4.8611111111110938E-3</v>
      </c>
      <c r="M64" s="62" t="s">
        <v>5</v>
      </c>
      <c r="N64" s="62" t="s">
        <v>86</v>
      </c>
      <c r="O64" s="62"/>
      <c r="P64" s="59"/>
    </row>
    <row r="65" spans="2:16" ht="33" customHeight="1" x14ac:dyDescent="0.3">
      <c r="B65" s="54">
        <f t="shared" si="17"/>
        <v>0.70347222222222194</v>
      </c>
      <c r="C65" s="55">
        <f t="shared" si="18"/>
        <v>0.70972222222222192</v>
      </c>
      <c r="D65" s="55">
        <f t="shared" si="19"/>
        <v>6.2499999999999778E-3</v>
      </c>
      <c r="E65" s="62" t="s">
        <v>74</v>
      </c>
      <c r="F65" s="75" t="s">
        <v>83</v>
      </c>
      <c r="G65" s="62"/>
      <c r="H65" s="59"/>
      <c r="J65" s="54">
        <f>K64</f>
        <v>0.69305555555555531</v>
      </c>
      <c r="K65" s="55">
        <f t="shared" si="20"/>
        <v>0.69791666666666641</v>
      </c>
      <c r="L65" s="81">
        <f t="shared" si="21"/>
        <v>4.8611111111110938E-3</v>
      </c>
      <c r="M65" s="62" t="s">
        <v>6</v>
      </c>
      <c r="N65" s="62" t="s">
        <v>7</v>
      </c>
      <c r="O65" s="62"/>
      <c r="P65" s="59"/>
    </row>
    <row r="66" spans="2:16" ht="33" customHeight="1" x14ac:dyDescent="0.3">
      <c r="B66" s="54">
        <f t="shared" si="17"/>
        <v>0.70972222222222192</v>
      </c>
      <c r="C66" s="55">
        <f t="shared" si="18"/>
        <v>0.7159722222222219</v>
      </c>
      <c r="D66" s="55">
        <f t="shared" si="19"/>
        <v>6.2499999999999778E-3</v>
      </c>
      <c r="E66" s="62" t="s">
        <v>75</v>
      </c>
      <c r="F66" s="75" t="s">
        <v>31</v>
      </c>
      <c r="G66" s="62"/>
      <c r="H66" s="59"/>
      <c r="J66" s="54">
        <v>0.69791666666666663</v>
      </c>
      <c r="K66" s="55">
        <v>0.70277777777777783</v>
      </c>
      <c r="L66" s="81">
        <v>4.8611111111111112E-3</v>
      </c>
      <c r="M66" s="62" t="s">
        <v>420</v>
      </c>
      <c r="N66" s="62" t="s">
        <v>421</v>
      </c>
      <c r="O66" s="62"/>
      <c r="P66" s="59"/>
    </row>
    <row r="67" spans="2:16" ht="33" customHeight="1" x14ac:dyDescent="0.3">
      <c r="B67" s="54">
        <f t="shared" si="17"/>
        <v>0.7159722222222219</v>
      </c>
      <c r="C67" s="55">
        <f t="shared" si="18"/>
        <v>0.72222222222222188</v>
      </c>
      <c r="D67" s="55">
        <f t="shared" si="19"/>
        <v>6.2499999999999778E-3</v>
      </c>
      <c r="E67" s="62" t="s">
        <v>76</v>
      </c>
      <c r="F67" s="75" t="s">
        <v>84</v>
      </c>
      <c r="G67" s="62"/>
      <c r="H67" s="59"/>
      <c r="J67" s="54">
        <v>0.70277777777777783</v>
      </c>
      <c r="K67" s="55">
        <f t="shared" si="20"/>
        <v>0.70763888888888893</v>
      </c>
      <c r="L67" s="81">
        <f t="shared" ref="L67:L68" si="22">K67-J67</f>
        <v>4.8611111111110938E-3</v>
      </c>
      <c r="M67" s="62" t="s">
        <v>309</v>
      </c>
      <c r="N67" s="62" t="s">
        <v>425</v>
      </c>
      <c r="O67" s="62"/>
      <c r="P67" s="59"/>
    </row>
    <row r="68" spans="2:16" ht="33" customHeight="1" x14ac:dyDescent="0.3">
      <c r="B68" s="78">
        <f>C67</f>
        <v>0.72222222222222188</v>
      </c>
      <c r="C68" s="79">
        <f>B68+20/1440</f>
        <v>0.73611111111111072</v>
      </c>
      <c r="D68" s="79">
        <f t="shared" si="19"/>
        <v>1.388888888888884E-2</v>
      </c>
      <c r="E68" s="449" t="s">
        <v>284</v>
      </c>
      <c r="F68" s="450"/>
      <c r="G68" s="450"/>
      <c r="H68" s="451"/>
      <c r="J68" s="54">
        <f t="shared" ref="J68" si="23">K67</f>
        <v>0.70763888888888893</v>
      </c>
      <c r="K68" s="55">
        <f t="shared" si="20"/>
        <v>0.71250000000000002</v>
      </c>
      <c r="L68" s="81">
        <f t="shared" si="22"/>
        <v>4.8611111111110938E-3</v>
      </c>
      <c r="M68" s="62" t="s">
        <v>310</v>
      </c>
      <c r="N68" s="62" t="s">
        <v>523</v>
      </c>
      <c r="O68" s="62"/>
      <c r="P68" s="59"/>
    </row>
    <row r="69" spans="2:16" ht="33" customHeight="1" x14ac:dyDescent="0.3">
      <c r="B69" s="458" t="s">
        <v>283</v>
      </c>
      <c r="C69" s="459"/>
      <c r="D69" s="459"/>
      <c r="E69" s="459"/>
      <c r="F69" s="459"/>
      <c r="G69" s="459"/>
      <c r="H69" s="460"/>
      <c r="J69" s="78">
        <f>K68</f>
        <v>0.71250000000000002</v>
      </c>
      <c r="K69" s="79">
        <v>0.72291666666666676</v>
      </c>
      <c r="L69" s="83">
        <f t="shared" si="21"/>
        <v>1.0416666666666741E-2</v>
      </c>
      <c r="M69" s="449" t="s">
        <v>284</v>
      </c>
      <c r="N69" s="450"/>
      <c r="O69" s="450"/>
      <c r="P69" s="451"/>
    </row>
    <row r="70" spans="2:16" ht="33" customHeight="1" x14ac:dyDescent="0.3">
      <c r="J70" s="458" t="s">
        <v>283</v>
      </c>
      <c r="K70" s="459"/>
      <c r="L70" s="459"/>
      <c r="M70" s="459"/>
      <c r="N70" s="459"/>
      <c r="O70" s="459"/>
      <c r="P70" s="460"/>
    </row>
  </sheetData>
  <mergeCells count="33">
    <mergeCell ref="B69:H69"/>
    <mergeCell ref="J70:P70"/>
    <mergeCell ref="B24:H24"/>
    <mergeCell ref="B50:H50"/>
    <mergeCell ref="E68:H68"/>
    <mergeCell ref="B26:C26"/>
    <mergeCell ref="E27:G27"/>
    <mergeCell ref="B49:H49"/>
    <mergeCell ref="B51:C51"/>
    <mergeCell ref="E59:H59"/>
    <mergeCell ref="E46:H46"/>
    <mergeCell ref="B25:H25"/>
    <mergeCell ref="E36:F36"/>
    <mergeCell ref="E37:G37"/>
    <mergeCell ref="B48:H48"/>
    <mergeCell ref="M59:P59"/>
    <mergeCell ref="J48:P48"/>
    <mergeCell ref="M69:P69"/>
    <mergeCell ref="J60:P60"/>
    <mergeCell ref="J49:P49"/>
    <mergeCell ref="J50:P50"/>
    <mergeCell ref="J51:K51"/>
    <mergeCell ref="B6:H6"/>
    <mergeCell ref="J6:P6"/>
    <mergeCell ref="B7:H7"/>
    <mergeCell ref="J7:P7"/>
    <mergeCell ref="B8:H8"/>
    <mergeCell ref="J8:P8"/>
    <mergeCell ref="B11:H11"/>
    <mergeCell ref="B16:H16"/>
    <mergeCell ref="B19:H19"/>
    <mergeCell ref="B9:C9"/>
    <mergeCell ref="J9:K9"/>
  </mergeCells>
  <pageMargins left="0.25" right="0.25" top="0.25" bottom="0.25" header="0" footer="0"/>
  <pageSetup paperSize="10000" scale="44" orientation="portrait" r:id="rId1"/>
  <colBreaks count="2" manualBreakCount="2">
    <brk id="8" max="47" man="1"/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99E09-BDAD-FF4C-A3AE-25473197BD0F}">
  <dimension ref="B1:AB82"/>
  <sheetViews>
    <sheetView topLeftCell="A22" zoomScale="68" zoomScaleNormal="100" zoomScaleSheetLayoutView="50" workbookViewId="0">
      <selection activeCell="G32" sqref="G32"/>
    </sheetView>
  </sheetViews>
  <sheetFormatPr defaultColWidth="10.796875" defaultRowHeight="33" customHeight="1" x14ac:dyDescent="0.3"/>
  <cols>
    <col min="1" max="1" width="2.796875" style="42" customWidth="1"/>
    <col min="2" max="4" width="10.69921875" style="43" customWidth="1"/>
    <col min="5" max="5" width="55.796875" style="44" customWidth="1"/>
    <col min="6" max="6" width="35.796875" style="44" customWidth="1"/>
    <col min="7" max="7" width="30.19921875" style="44" customWidth="1"/>
    <col min="8" max="8" width="12.796875" style="44" customWidth="1"/>
    <col min="9" max="9" width="4.19921875" style="42" customWidth="1"/>
    <col min="10" max="12" width="10.69921875" style="43" customWidth="1"/>
    <col min="13" max="13" width="58.796875" style="44" customWidth="1"/>
    <col min="14" max="14" width="28.19921875" style="44" bestFit="1" customWidth="1"/>
    <col min="15" max="15" width="29.296875" style="44" customWidth="1"/>
    <col min="16" max="16" width="12.19921875" style="44" bestFit="1" customWidth="1"/>
    <col min="17" max="17" width="3.796875" style="42" customWidth="1"/>
    <col min="18" max="20" width="10.69921875" style="43" customWidth="1"/>
    <col min="21" max="21" width="55.796875" style="44" customWidth="1"/>
    <col min="22" max="22" width="35.796875" style="44" customWidth="1"/>
    <col min="23" max="23" width="37.19921875" style="44" customWidth="1"/>
    <col min="24" max="24" width="11" style="44" customWidth="1"/>
    <col min="25" max="16384" width="10.796875" style="42"/>
  </cols>
  <sheetData>
    <row r="1" spans="2:24" s="5" customFormat="1" ht="33" customHeight="1" x14ac:dyDescent="0.3">
      <c r="C1" s="45"/>
      <c r="D1" s="45"/>
      <c r="F1" s="4"/>
      <c r="L1" s="45"/>
      <c r="T1" s="45"/>
    </row>
    <row r="2" spans="2:24" s="5" customFormat="1" ht="33" customHeight="1" x14ac:dyDescent="0.3">
      <c r="C2" s="46"/>
      <c r="D2" s="46"/>
      <c r="K2" s="84"/>
      <c r="L2" s="46"/>
      <c r="T2" s="46"/>
    </row>
    <row r="3" spans="2:24" s="5" customFormat="1" ht="33" customHeight="1" x14ac:dyDescent="0.3">
      <c r="C3" s="6"/>
      <c r="D3" s="47" t="s">
        <v>373</v>
      </c>
      <c r="L3" s="47" t="s">
        <v>373</v>
      </c>
      <c r="T3" s="47" t="s">
        <v>373</v>
      </c>
    </row>
    <row r="4" spans="2:24" s="5" customFormat="1" ht="33" customHeight="1" x14ac:dyDescent="0.3">
      <c r="C4" s="6"/>
      <c r="D4" s="47" t="s">
        <v>374</v>
      </c>
      <c r="L4" s="47" t="s">
        <v>374</v>
      </c>
      <c r="T4" s="47" t="s">
        <v>374</v>
      </c>
    </row>
    <row r="5" spans="2:24" s="5" customFormat="1" ht="33" customHeight="1" x14ac:dyDescent="0.3">
      <c r="C5" s="6"/>
      <c r="D5" s="47"/>
    </row>
    <row r="6" spans="2:24" s="5" customFormat="1" ht="33" customHeight="1" x14ac:dyDescent="0.3">
      <c r="B6" s="440" t="s">
        <v>8</v>
      </c>
      <c r="C6" s="441"/>
      <c r="D6" s="441"/>
      <c r="E6" s="441"/>
      <c r="F6" s="441"/>
      <c r="G6" s="441"/>
      <c r="H6" s="442"/>
      <c r="J6" s="440" t="s">
        <v>8</v>
      </c>
      <c r="K6" s="441"/>
      <c r="L6" s="441"/>
      <c r="M6" s="441"/>
      <c r="N6" s="441"/>
      <c r="O6" s="441"/>
      <c r="P6" s="442"/>
      <c r="R6" s="99"/>
      <c r="S6" s="99"/>
      <c r="T6" s="99"/>
      <c r="U6" s="99"/>
      <c r="V6" s="99"/>
      <c r="W6" s="99"/>
      <c r="X6" s="99"/>
    </row>
    <row r="7" spans="2:24" s="5" customFormat="1" ht="33" customHeight="1" x14ac:dyDescent="0.3">
      <c r="B7" s="468" t="s">
        <v>801</v>
      </c>
      <c r="C7" s="469"/>
      <c r="D7" s="469"/>
      <c r="E7" s="469"/>
      <c r="F7" s="469"/>
      <c r="G7" s="469"/>
      <c r="H7" s="469"/>
      <c r="J7" s="468" t="s">
        <v>802</v>
      </c>
      <c r="K7" s="469"/>
      <c r="L7" s="469"/>
      <c r="M7" s="469"/>
      <c r="N7" s="469"/>
      <c r="O7" s="469"/>
      <c r="P7" s="469"/>
      <c r="R7" s="100"/>
      <c r="S7" s="100"/>
      <c r="T7" s="100"/>
      <c r="U7" s="100"/>
      <c r="V7" s="100"/>
      <c r="W7" s="100"/>
      <c r="X7" s="100"/>
    </row>
    <row r="8" spans="2:24" s="5" customFormat="1" ht="33" customHeight="1" x14ac:dyDescent="0.3">
      <c r="B8" s="326" t="s">
        <v>282</v>
      </c>
      <c r="C8" s="327"/>
      <c r="D8" s="101" t="s">
        <v>293</v>
      </c>
      <c r="E8" s="12" t="s">
        <v>319</v>
      </c>
      <c r="F8" s="12" t="s">
        <v>280</v>
      </c>
      <c r="G8" s="12" t="s">
        <v>285</v>
      </c>
      <c r="H8" s="12"/>
      <c r="J8" s="334" t="s">
        <v>803</v>
      </c>
      <c r="K8" s="334"/>
      <c r="L8" s="334"/>
      <c r="M8" s="334"/>
      <c r="N8" s="334"/>
      <c r="O8" s="334"/>
      <c r="P8" s="334"/>
      <c r="R8" s="25"/>
      <c r="S8" s="102"/>
      <c r="T8" s="103"/>
    </row>
    <row r="9" spans="2:24" s="5" customFormat="1" ht="33" customHeight="1" x14ac:dyDescent="0.3">
      <c r="B9" s="104">
        <v>0.29166666666666669</v>
      </c>
      <c r="C9" s="105">
        <v>0.33333333333333331</v>
      </c>
      <c r="D9" s="106">
        <v>4.1666666666666664E-2</v>
      </c>
      <c r="E9" s="107" t="s">
        <v>445</v>
      </c>
      <c r="F9" s="200" t="s">
        <v>832</v>
      </c>
      <c r="G9" s="107"/>
      <c r="H9" s="107"/>
      <c r="J9" s="476" t="s">
        <v>282</v>
      </c>
      <c r="K9" s="477"/>
      <c r="L9" s="101" t="s">
        <v>293</v>
      </c>
      <c r="M9" s="12" t="s">
        <v>319</v>
      </c>
      <c r="N9" s="12" t="s">
        <v>280</v>
      </c>
      <c r="O9" s="12" t="s">
        <v>670</v>
      </c>
      <c r="P9" s="12"/>
      <c r="R9" s="25"/>
      <c r="S9" s="102"/>
      <c r="T9" s="103"/>
    </row>
    <row r="10" spans="2:24" s="5" customFormat="1" ht="33" customHeight="1" x14ac:dyDescent="0.3">
      <c r="B10" s="108"/>
      <c r="C10" s="109"/>
      <c r="D10" s="110"/>
      <c r="E10" s="111"/>
      <c r="F10" s="111"/>
      <c r="G10" s="111"/>
      <c r="H10" s="111"/>
      <c r="J10" s="137">
        <v>0.29166666666666669</v>
      </c>
      <c r="K10" s="173">
        <f>J10+6/1440</f>
        <v>0.29583333333333334</v>
      </c>
      <c r="L10" s="172">
        <f>K10-J10</f>
        <v>4.1666666666666519E-3</v>
      </c>
      <c r="M10" s="61" t="s">
        <v>584</v>
      </c>
      <c r="N10" s="59" t="s">
        <v>561</v>
      </c>
      <c r="O10" s="417" t="s">
        <v>1009</v>
      </c>
      <c r="P10" s="75"/>
      <c r="R10" s="112"/>
      <c r="S10" s="113"/>
      <c r="T10" s="114"/>
      <c r="U10" s="115"/>
      <c r="V10" s="115"/>
      <c r="W10" s="115"/>
      <c r="X10" s="115"/>
    </row>
    <row r="11" spans="2:24" ht="52.95" customHeight="1" x14ac:dyDescent="0.3">
      <c r="B11" s="473" t="s">
        <v>8</v>
      </c>
      <c r="C11" s="474"/>
      <c r="D11" s="474"/>
      <c r="E11" s="474"/>
      <c r="F11" s="474"/>
      <c r="G11" s="474"/>
      <c r="H11" s="475"/>
      <c r="I11" s="5"/>
      <c r="J11" s="137">
        <f>K10</f>
        <v>0.29583333333333334</v>
      </c>
      <c r="K11" s="173">
        <f>J11+6/1440</f>
        <v>0.3</v>
      </c>
      <c r="L11" s="19">
        <f>K11-J11</f>
        <v>4.1666666666666519E-3</v>
      </c>
      <c r="M11" s="70" t="s">
        <v>585</v>
      </c>
      <c r="N11" s="59" t="s">
        <v>563</v>
      </c>
      <c r="O11" s="423"/>
      <c r="P11" s="75"/>
      <c r="R11" s="473" t="s">
        <v>8</v>
      </c>
      <c r="S11" s="474"/>
      <c r="T11" s="474"/>
      <c r="U11" s="474"/>
      <c r="V11" s="474"/>
      <c r="W11" s="474"/>
      <c r="X11" s="475"/>
    </row>
    <row r="12" spans="2:24" s="116" customFormat="1" ht="33" customHeight="1" x14ac:dyDescent="0.3">
      <c r="B12" s="468" t="s">
        <v>524</v>
      </c>
      <c r="C12" s="469"/>
      <c r="D12" s="469"/>
      <c r="E12" s="469"/>
      <c r="F12" s="469"/>
      <c r="G12" s="469"/>
      <c r="H12" s="469"/>
      <c r="I12" s="42"/>
      <c r="J12" s="137">
        <f t="shared" ref="J12:J18" si="0">K11</f>
        <v>0.3</v>
      </c>
      <c r="K12" s="173">
        <f t="shared" ref="K12:K18" si="1">J12+6/1440</f>
        <v>0.30416666666666664</v>
      </c>
      <c r="L12" s="19">
        <f t="shared" ref="L12:L18" si="2">K12-J12</f>
        <v>4.1666666666666519E-3</v>
      </c>
      <c r="M12" s="59" t="s">
        <v>570</v>
      </c>
      <c r="N12" s="59" t="s">
        <v>569</v>
      </c>
      <c r="O12" s="423"/>
      <c r="P12" s="75"/>
      <c r="R12" s="478" t="s">
        <v>540</v>
      </c>
      <c r="S12" s="478"/>
      <c r="T12" s="478"/>
      <c r="U12" s="478"/>
      <c r="V12" s="478"/>
      <c r="W12" s="478"/>
      <c r="X12" s="478"/>
    </row>
    <row r="13" spans="2:24" ht="33" customHeight="1" x14ac:dyDescent="0.3">
      <c r="B13" s="452" t="s">
        <v>499</v>
      </c>
      <c r="C13" s="453"/>
      <c r="D13" s="453"/>
      <c r="E13" s="453"/>
      <c r="F13" s="453"/>
      <c r="G13" s="453"/>
      <c r="H13" s="454"/>
      <c r="I13" s="116"/>
      <c r="J13" s="137">
        <f t="shared" si="0"/>
        <v>0.30416666666666664</v>
      </c>
      <c r="K13" s="173">
        <f t="shared" si="1"/>
        <v>0.30833333333333329</v>
      </c>
      <c r="L13" s="19">
        <f t="shared" si="2"/>
        <v>4.1666666666666519E-3</v>
      </c>
      <c r="M13" s="59" t="s">
        <v>589</v>
      </c>
      <c r="N13" s="59" t="s">
        <v>571</v>
      </c>
      <c r="O13" s="423"/>
      <c r="P13" s="75"/>
      <c r="R13" s="452" t="s">
        <v>501</v>
      </c>
      <c r="S13" s="453"/>
      <c r="T13" s="453"/>
      <c r="U13" s="453"/>
      <c r="V13" s="453"/>
      <c r="W13" s="453"/>
      <c r="X13" s="454"/>
    </row>
    <row r="14" spans="2:24" ht="55.05" customHeight="1" x14ac:dyDescent="0.3">
      <c r="B14" s="326" t="s">
        <v>282</v>
      </c>
      <c r="C14" s="327"/>
      <c r="D14" s="101" t="s">
        <v>293</v>
      </c>
      <c r="E14" s="12" t="s">
        <v>319</v>
      </c>
      <c r="F14" s="12" t="s">
        <v>280</v>
      </c>
      <c r="G14" s="12" t="s">
        <v>285</v>
      </c>
      <c r="H14" s="12"/>
      <c r="J14" s="137">
        <f t="shared" si="0"/>
        <v>0.30833333333333329</v>
      </c>
      <c r="K14" s="173">
        <f t="shared" si="1"/>
        <v>0.31249999999999994</v>
      </c>
      <c r="L14" s="19">
        <f t="shared" si="2"/>
        <v>4.1666666666666519E-3</v>
      </c>
      <c r="M14" s="62" t="s">
        <v>581</v>
      </c>
      <c r="N14" s="62" t="s">
        <v>177</v>
      </c>
      <c r="O14" s="423"/>
      <c r="P14" s="75"/>
      <c r="R14" s="326" t="s">
        <v>282</v>
      </c>
      <c r="S14" s="327"/>
      <c r="T14" s="101" t="s">
        <v>293</v>
      </c>
      <c r="U14" s="12" t="s">
        <v>319</v>
      </c>
      <c r="V14" s="12" t="s">
        <v>280</v>
      </c>
      <c r="W14" s="12" t="s">
        <v>285</v>
      </c>
      <c r="X14" s="12"/>
    </row>
    <row r="15" spans="2:24" ht="33" customHeight="1" x14ac:dyDescent="0.3">
      <c r="B15" s="54">
        <v>0.33333333333333331</v>
      </c>
      <c r="C15" s="55">
        <f>B15+7/1440</f>
        <v>0.33819444444444441</v>
      </c>
      <c r="D15" s="81">
        <f>C15-B15</f>
        <v>4.8611111111110938E-3</v>
      </c>
      <c r="E15" s="62" t="s">
        <v>311</v>
      </c>
      <c r="F15" s="75" t="s">
        <v>93</v>
      </c>
      <c r="G15" s="59" t="s">
        <v>525</v>
      </c>
      <c r="H15" s="59"/>
      <c r="J15" s="137">
        <f t="shared" si="0"/>
        <v>0.31249999999999994</v>
      </c>
      <c r="K15" s="173">
        <f t="shared" si="1"/>
        <v>0.3166666666666666</v>
      </c>
      <c r="L15" s="19">
        <f t="shared" si="2"/>
        <v>4.1666666666666519E-3</v>
      </c>
      <c r="M15" s="62" t="s">
        <v>596</v>
      </c>
      <c r="N15" s="62" t="s">
        <v>177</v>
      </c>
      <c r="O15" s="423"/>
      <c r="P15" s="75"/>
      <c r="R15" s="54">
        <v>0.33333333333333331</v>
      </c>
      <c r="S15" s="55">
        <f t="shared" ref="S15:S20" si="3">R15+10/1440</f>
        <v>0.34027777777777773</v>
      </c>
      <c r="T15" s="81">
        <f>S15-R15</f>
        <v>6.9444444444444198E-3</v>
      </c>
      <c r="U15" s="62" t="s">
        <v>320</v>
      </c>
      <c r="V15" s="62" t="s">
        <v>321</v>
      </c>
      <c r="W15" s="59" t="s">
        <v>541</v>
      </c>
      <c r="X15" s="59"/>
    </row>
    <row r="16" spans="2:24" ht="33" customHeight="1" x14ac:dyDescent="0.3">
      <c r="B16" s="54">
        <f>C15</f>
        <v>0.33819444444444441</v>
      </c>
      <c r="C16" s="55">
        <f>B16+7/1440</f>
        <v>0.3430555555555555</v>
      </c>
      <c r="D16" s="81">
        <f>C16-B16</f>
        <v>4.8611111111110938E-3</v>
      </c>
      <c r="E16" s="62" t="s">
        <v>88</v>
      </c>
      <c r="F16" s="75" t="s">
        <v>94</v>
      </c>
      <c r="G16" s="59"/>
      <c r="H16" s="59"/>
      <c r="J16" s="137">
        <f t="shared" si="0"/>
        <v>0.3166666666666666</v>
      </c>
      <c r="K16" s="173">
        <f t="shared" si="1"/>
        <v>0.32083333333333325</v>
      </c>
      <c r="L16" s="19">
        <f t="shared" si="2"/>
        <v>4.1666666666666519E-3</v>
      </c>
      <c r="M16" s="62" t="s">
        <v>636</v>
      </c>
      <c r="N16" s="62" t="s">
        <v>619</v>
      </c>
      <c r="O16" s="423"/>
      <c r="P16" s="75"/>
      <c r="R16" s="54">
        <f>S15</f>
        <v>0.34027777777777773</v>
      </c>
      <c r="S16" s="55">
        <f t="shared" si="3"/>
        <v>0.34722222222222215</v>
      </c>
      <c r="T16" s="81">
        <f>S16-R16</f>
        <v>6.9444444444444198E-3</v>
      </c>
      <c r="U16" s="62" t="s">
        <v>13</v>
      </c>
      <c r="V16" s="62" t="s">
        <v>817</v>
      </c>
      <c r="W16" s="59"/>
      <c r="X16" s="192" t="s">
        <v>816</v>
      </c>
    </row>
    <row r="17" spans="2:28" ht="33" customHeight="1" x14ac:dyDescent="0.3">
      <c r="B17" s="54">
        <f t="shared" ref="B17:B19" si="4">C16</f>
        <v>0.3430555555555555</v>
      </c>
      <c r="C17" s="55">
        <f t="shared" ref="C17:C19" si="5">B17+7/1440</f>
        <v>0.3479166666666666</v>
      </c>
      <c r="D17" s="81">
        <f t="shared" ref="D17:D19" si="6">C17-B17</f>
        <v>4.8611111111110938E-3</v>
      </c>
      <c r="E17" s="62" t="s">
        <v>89</v>
      </c>
      <c r="F17" s="75" t="s">
        <v>95</v>
      </c>
      <c r="G17" s="59"/>
      <c r="H17" s="59"/>
      <c r="J17" s="137">
        <f t="shared" si="0"/>
        <v>0.32083333333333325</v>
      </c>
      <c r="K17" s="173">
        <f t="shared" si="1"/>
        <v>0.3249999999999999</v>
      </c>
      <c r="L17" s="19">
        <f t="shared" si="2"/>
        <v>4.1666666666666519E-3</v>
      </c>
      <c r="M17" s="62" t="s">
        <v>637</v>
      </c>
      <c r="N17" s="62" t="s">
        <v>621</v>
      </c>
      <c r="O17" s="423"/>
      <c r="P17" s="75"/>
      <c r="R17" s="54">
        <f t="shared" ref="R17:R19" si="7">S16</f>
        <v>0.34722222222222215</v>
      </c>
      <c r="S17" s="55">
        <f t="shared" si="3"/>
        <v>0.35416666666666657</v>
      </c>
      <c r="T17" s="81">
        <f t="shared" ref="T17:T19" si="8">S17-R17</f>
        <v>6.9444444444444198E-3</v>
      </c>
      <c r="U17" s="62" t="s">
        <v>11</v>
      </c>
      <c r="V17" s="62" t="s">
        <v>12</v>
      </c>
      <c r="W17" s="59"/>
      <c r="X17" s="59"/>
    </row>
    <row r="18" spans="2:28" ht="49.95" customHeight="1" x14ac:dyDescent="0.3">
      <c r="B18" s="54">
        <f t="shared" si="4"/>
        <v>0.3479166666666666</v>
      </c>
      <c r="C18" s="55">
        <f t="shared" si="5"/>
        <v>0.35277777777777769</v>
      </c>
      <c r="D18" s="81">
        <f t="shared" si="6"/>
        <v>4.8611111111110938E-3</v>
      </c>
      <c r="E18" s="62" t="s">
        <v>90</v>
      </c>
      <c r="F18" s="75" t="s">
        <v>96</v>
      </c>
      <c r="G18" s="59"/>
      <c r="H18" s="59"/>
      <c r="J18" s="137">
        <f t="shared" si="0"/>
        <v>0.3249999999999999</v>
      </c>
      <c r="K18" s="173">
        <f t="shared" si="1"/>
        <v>0.32916666666666655</v>
      </c>
      <c r="L18" s="19">
        <f t="shared" si="2"/>
        <v>4.1666666666666519E-3</v>
      </c>
      <c r="M18" s="62" t="s">
        <v>640</v>
      </c>
      <c r="N18" s="62" t="s">
        <v>606</v>
      </c>
      <c r="O18" s="424"/>
      <c r="P18" s="75"/>
      <c r="R18" s="54">
        <f t="shared" si="7"/>
        <v>0.35416666666666657</v>
      </c>
      <c r="S18" s="55">
        <f t="shared" si="3"/>
        <v>0.36111111111111099</v>
      </c>
      <c r="T18" s="81">
        <f t="shared" si="8"/>
        <v>6.9444444444444198E-3</v>
      </c>
      <c r="U18" s="121" t="s">
        <v>326</v>
      </c>
      <c r="V18" s="121" t="s">
        <v>39</v>
      </c>
      <c r="W18" s="59"/>
      <c r="X18" s="59"/>
    </row>
    <row r="19" spans="2:28" ht="33" customHeight="1" x14ac:dyDescent="0.3">
      <c r="B19" s="54">
        <f t="shared" si="4"/>
        <v>0.35277777777777769</v>
      </c>
      <c r="C19" s="55">
        <f t="shared" si="5"/>
        <v>0.35763888888888878</v>
      </c>
      <c r="D19" s="81">
        <f t="shared" si="6"/>
        <v>4.8611111111110938E-3</v>
      </c>
      <c r="E19" s="62" t="s">
        <v>91</v>
      </c>
      <c r="F19" s="75" t="s">
        <v>97</v>
      </c>
      <c r="G19" s="59"/>
      <c r="H19" s="59"/>
      <c r="J19" s="112"/>
      <c r="K19" s="113"/>
      <c r="L19" s="114"/>
      <c r="M19" s="115"/>
      <c r="N19" s="115"/>
      <c r="O19" s="115"/>
      <c r="P19" s="115"/>
      <c r="R19" s="54">
        <f t="shared" si="7"/>
        <v>0.36111111111111099</v>
      </c>
      <c r="S19" s="55">
        <f t="shared" si="3"/>
        <v>0.36805555555555541</v>
      </c>
      <c r="T19" s="81">
        <f t="shared" si="8"/>
        <v>6.9444444444444198E-3</v>
      </c>
      <c r="U19" s="62" t="s">
        <v>322</v>
      </c>
      <c r="V19" s="62" t="s">
        <v>10</v>
      </c>
      <c r="W19" s="59"/>
      <c r="X19" s="59"/>
    </row>
    <row r="20" spans="2:28" ht="33" customHeight="1" x14ac:dyDescent="0.3">
      <c r="B20" s="54">
        <f t="shared" ref="B20" si="9">C19</f>
        <v>0.35763888888888878</v>
      </c>
      <c r="C20" s="55">
        <f t="shared" ref="C20" si="10">B20+7/1440</f>
        <v>0.36249999999999988</v>
      </c>
      <c r="D20" s="81">
        <f t="shared" ref="D20" si="11">C20-B20</f>
        <v>4.8611111111110938E-3</v>
      </c>
      <c r="E20" s="62" t="s">
        <v>92</v>
      </c>
      <c r="F20" s="75" t="s">
        <v>526</v>
      </c>
      <c r="G20" s="59"/>
      <c r="H20" s="59"/>
      <c r="J20" s="473" t="s">
        <v>8</v>
      </c>
      <c r="K20" s="474"/>
      <c r="L20" s="474"/>
      <c r="M20" s="474"/>
      <c r="N20" s="474"/>
      <c r="O20" s="474"/>
      <c r="P20" s="475"/>
      <c r="R20" s="54">
        <f t="shared" ref="R20" si="12">S19</f>
        <v>0.36805555555555541</v>
      </c>
      <c r="S20" s="55">
        <f t="shared" si="3"/>
        <v>0.37499999999999983</v>
      </c>
      <c r="T20" s="81">
        <f t="shared" ref="T20" si="13">S20-R20</f>
        <v>6.9444444444444198E-3</v>
      </c>
      <c r="U20" s="119" t="s">
        <v>323</v>
      </c>
      <c r="V20" s="62" t="s">
        <v>502</v>
      </c>
      <c r="W20" s="63"/>
      <c r="X20" s="61"/>
    </row>
    <row r="21" spans="2:28" ht="33" customHeight="1" x14ac:dyDescent="0.3">
      <c r="B21" s="78">
        <f>C20</f>
        <v>0.36249999999999988</v>
      </c>
      <c r="C21" s="80">
        <v>0.37291666666666662</v>
      </c>
      <c r="D21" s="78">
        <f t="shared" ref="D21:D29" si="14">C21-B21</f>
        <v>1.0416666666666741E-2</v>
      </c>
      <c r="E21" s="449" t="s">
        <v>284</v>
      </c>
      <c r="F21" s="450"/>
      <c r="G21" s="450"/>
      <c r="H21" s="451"/>
      <c r="J21" s="478" t="s">
        <v>531</v>
      </c>
      <c r="K21" s="478"/>
      <c r="L21" s="478"/>
      <c r="M21" s="478"/>
      <c r="N21" s="478"/>
      <c r="O21" s="478"/>
      <c r="P21" s="478"/>
      <c r="R21" s="78">
        <f>S20</f>
        <v>0.37499999999999983</v>
      </c>
      <c r="S21" s="79">
        <v>0.38541666666666669</v>
      </c>
      <c r="T21" s="83">
        <f t="shared" ref="T21" si="15">S21-R21</f>
        <v>1.0416666666666852E-2</v>
      </c>
      <c r="U21" s="449" t="s">
        <v>284</v>
      </c>
      <c r="V21" s="450"/>
      <c r="W21" s="450"/>
      <c r="X21" s="451"/>
    </row>
    <row r="22" spans="2:28" ht="33" customHeight="1" x14ac:dyDescent="0.3">
      <c r="B22" s="54">
        <f t="shared" ref="B22:B28" si="16">C21</f>
        <v>0.37291666666666662</v>
      </c>
      <c r="C22" s="55">
        <f t="shared" ref="C22:C28" si="17">B22+7/1440</f>
        <v>0.37777777777777771</v>
      </c>
      <c r="D22" s="81">
        <f t="shared" si="14"/>
        <v>4.8611111111110938E-3</v>
      </c>
      <c r="E22" s="62" t="s">
        <v>98</v>
      </c>
      <c r="F22" s="75" t="s">
        <v>56</v>
      </c>
      <c r="G22" s="59" t="s">
        <v>527</v>
      </c>
      <c r="H22" s="56"/>
      <c r="J22" s="334" t="s">
        <v>500</v>
      </c>
      <c r="K22" s="334"/>
      <c r="L22" s="334"/>
      <c r="M22" s="334"/>
      <c r="N22" s="334"/>
      <c r="O22" s="334"/>
      <c r="P22" s="334"/>
      <c r="R22" s="54">
        <f>S21</f>
        <v>0.38541666666666669</v>
      </c>
      <c r="S22" s="55">
        <f t="shared" ref="S22:S27" si="18">R22+10/1440</f>
        <v>0.3923611111111111</v>
      </c>
      <c r="T22" s="81">
        <f>S22-R22</f>
        <v>6.9444444444444198E-3</v>
      </c>
      <c r="U22" s="62" t="s">
        <v>14</v>
      </c>
      <c r="V22" s="62" t="s">
        <v>15</v>
      </c>
      <c r="W22" s="62" t="s">
        <v>542</v>
      </c>
      <c r="X22" s="59"/>
    </row>
    <row r="23" spans="2:28" ht="33" customHeight="1" x14ac:dyDescent="0.3">
      <c r="B23" s="54">
        <f t="shared" si="16"/>
        <v>0.37777777777777771</v>
      </c>
      <c r="C23" s="55">
        <f t="shared" si="17"/>
        <v>0.38263888888888881</v>
      </c>
      <c r="D23" s="81">
        <f t="shared" si="14"/>
        <v>4.8611111111110938E-3</v>
      </c>
      <c r="E23" s="62" t="s">
        <v>99</v>
      </c>
      <c r="F23" s="75" t="s">
        <v>69</v>
      </c>
      <c r="G23" s="59"/>
      <c r="H23" s="59"/>
      <c r="J23" s="326" t="s">
        <v>282</v>
      </c>
      <c r="K23" s="327"/>
      <c r="L23" s="101" t="s">
        <v>293</v>
      </c>
      <c r="M23" s="12" t="s">
        <v>319</v>
      </c>
      <c r="N23" s="12" t="s">
        <v>280</v>
      </c>
      <c r="O23" s="12" t="s">
        <v>285</v>
      </c>
      <c r="P23" s="12"/>
      <c r="R23" s="54">
        <f t="shared" ref="R23:R27" si="19">S22</f>
        <v>0.3923611111111111</v>
      </c>
      <c r="S23" s="55">
        <f t="shared" si="18"/>
        <v>0.39930555555555552</v>
      </c>
      <c r="T23" s="81">
        <f t="shared" ref="T23:T28" si="20">S23-R23</f>
        <v>6.9444444444444198E-3</v>
      </c>
      <c r="U23" s="62" t="s">
        <v>17</v>
      </c>
      <c r="V23" s="62" t="s">
        <v>18</v>
      </c>
      <c r="W23" s="59"/>
      <c r="X23" s="59"/>
    </row>
    <row r="24" spans="2:28" ht="33" customHeight="1" x14ac:dyDescent="0.3">
      <c r="B24" s="54">
        <f t="shared" si="16"/>
        <v>0.38263888888888881</v>
      </c>
      <c r="C24" s="55">
        <f t="shared" si="17"/>
        <v>0.3874999999999999</v>
      </c>
      <c r="D24" s="81">
        <f t="shared" si="14"/>
        <v>4.8611111111110938E-3</v>
      </c>
      <c r="E24" s="62" t="s">
        <v>100</v>
      </c>
      <c r="F24" s="75" t="s">
        <v>105</v>
      </c>
      <c r="G24" s="59"/>
      <c r="H24" s="59"/>
      <c r="J24" s="54">
        <v>0.33333333333333331</v>
      </c>
      <c r="K24" s="55">
        <f>J24+7/1440</f>
        <v>0.33819444444444441</v>
      </c>
      <c r="L24" s="81">
        <f>K24-J24</f>
        <v>4.8611111111110938E-3</v>
      </c>
      <c r="M24" s="117" t="s">
        <v>157</v>
      </c>
      <c r="N24" s="75" t="s">
        <v>164</v>
      </c>
      <c r="O24" s="62" t="s">
        <v>532</v>
      </c>
      <c r="P24" s="59"/>
      <c r="R24" s="54">
        <f t="shared" si="19"/>
        <v>0.39930555555555552</v>
      </c>
      <c r="S24" s="55">
        <f t="shared" si="18"/>
        <v>0.40624999999999994</v>
      </c>
      <c r="T24" s="81">
        <f t="shared" si="20"/>
        <v>6.9444444444444198E-3</v>
      </c>
      <c r="U24" s="62" t="s">
        <v>825</v>
      </c>
      <c r="V24" s="62" t="s">
        <v>507</v>
      </c>
      <c r="W24" s="59"/>
      <c r="X24" s="59"/>
    </row>
    <row r="25" spans="2:28" ht="33" customHeight="1" x14ac:dyDescent="0.3">
      <c r="B25" s="54">
        <f t="shared" si="16"/>
        <v>0.3874999999999999</v>
      </c>
      <c r="C25" s="55">
        <f t="shared" si="17"/>
        <v>0.39236111111111099</v>
      </c>
      <c r="D25" s="81">
        <f t="shared" si="14"/>
        <v>4.8611111111110938E-3</v>
      </c>
      <c r="E25" s="62" t="s">
        <v>101</v>
      </c>
      <c r="F25" s="75" t="s">
        <v>106</v>
      </c>
      <c r="G25" s="59"/>
      <c r="H25" s="59"/>
      <c r="J25" s="54">
        <f>K24</f>
        <v>0.33819444444444441</v>
      </c>
      <c r="K25" s="55">
        <f>J25+7/1440</f>
        <v>0.3430555555555555</v>
      </c>
      <c r="L25" s="81">
        <f>K25-J25</f>
        <v>4.8611111111110938E-3</v>
      </c>
      <c r="M25" s="62" t="s">
        <v>158</v>
      </c>
      <c r="N25" s="75" t="s">
        <v>152</v>
      </c>
      <c r="O25" s="62"/>
      <c r="P25" s="59"/>
      <c r="R25" s="54">
        <f t="shared" si="19"/>
        <v>0.40624999999999994</v>
      </c>
      <c r="S25" s="55">
        <f t="shared" si="18"/>
        <v>0.41319444444444436</v>
      </c>
      <c r="T25" s="81">
        <f t="shared" si="20"/>
        <v>6.9444444444444198E-3</v>
      </c>
      <c r="U25" s="62" t="s">
        <v>325</v>
      </c>
      <c r="V25" s="62" t="s">
        <v>321</v>
      </c>
      <c r="W25" s="59"/>
      <c r="X25" s="59"/>
    </row>
    <row r="26" spans="2:28" ht="33" customHeight="1" x14ac:dyDescent="0.3">
      <c r="B26" s="54">
        <f t="shared" si="16"/>
        <v>0.39236111111111099</v>
      </c>
      <c r="C26" s="55">
        <f t="shared" si="17"/>
        <v>0.39722222222222209</v>
      </c>
      <c r="D26" s="81">
        <f t="shared" si="14"/>
        <v>4.8611111111110938E-3</v>
      </c>
      <c r="E26" s="62" t="s">
        <v>102</v>
      </c>
      <c r="F26" s="75" t="s">
        <v>107</v>
      </c>
      <c r="G26" s="59"/>
      <c r="H26" s="59"/>
      <c r="J26" s="54">
        <f t="shared" ref="J26:J30" si="21">K25</f>
        <v>0.3430555555555555</v>
      </c>
      <c r="K26" s="55">
        <f t="shared" ref="K26:K37" si="22">J26+7/1440</f>
        <v>0.3479166666666666</v>
      </c>
      <c r="L26" s="81">
        <f t="shared" ref="L26:L30" si="23">K26-J26</f>
        <v>4.8611111111110938E-3</v>
      </c>
      <c r="M26" s="62" t="s">
        <v>159</v>
      </c>
      <c r="N26" s="75" t="s">
        <v>165</v>
      </c>
      <c r="O26" s="62"/>
      <c r="P26" s="59"/>
      <c r="R26" s="54">
        <f t="shared" si="19"/>
        <v>0.41319444444444436</v>
      </c>
      <c r="S26" s="55">
        <f t="shared" si="18"/>
        <v>0.42013888888888878</v>
      </c>
      <c r="T26" s="81">
        <f t="shared" si="20"/>
        <v>6.9444444444444198E-3</v>
      </c>
      <c r="U26" s="121" t="s">
        <v>16</v>
      </c>
      <c r="V26" s="121" t="s">
        <v>175</v>
      </c>
      <c r="W26" s="59"/>
      <c r="X26" s="59"/>
    </row>
    <row r="27" spans="2:28" ht="33" customHeight="1" x14ac:dyDescent="0.3">
      <c r="B27" s="54">
        <f t="shared" si="16"/>
        <v>0.39722222222222209</v>
      </c>
      <c r="C27" s="55">
        <f t="shared" si="17"/>
        <v>0.40208333333333318</v>
      </c>
      <c r="D27" s="81">
        <f t="shared" si="14"/>
        <v>4.8611111111110938E-3</v>
      </c>
      <c r="E27" s="62" t="s">
        <v>103</v>
      </c>
      <c r="F27" s="75" t="s">
        <v>108</v>
      </c>
      <c r="G27" s="59"/>
      <c r="H27" s="59"/>
      <c r="J27" s="54">
        <f t="shared" si="21"/>
        <v>0.3479166666666666</v>
      </c>
      <c r="K27" s="55">
        <f t="shared" si="22"/>
        <v>0.35277777777777769</v>
      </c>
      <c r="L27" s="81">
        <f t="shared" si="23"/>
        <v>4.8611111111110938E-3</v>
      </c>
      <c r="M27" s="62" t="s">
        <v>160</v>
      </c>
      <c r="N27" s="75" t="s">
        <v>166</v>
      </c>
      <c r="O27" s="62"/>
      <c r="P27" s="59"/>
      <c r="R27" s="54">
        <f t="shared" si="19"/>
        <v>0.42013888888888878</v>
      </c>
      <c r="S27" s="55">
        <f t="shared" si="18"/>
        <v>0.4270833333333332</v>
      </c>
      <c r="T27" s="81">
        <f t="shared" si="20"/>
        <v>6.9444444444444198E-3</v>
      </c>
      <c r="U27" s="62" t="s">
        <v>333</v>
      </c>
      <c r="V27" s="62" t="s">
        <v>29</v>
      </c>
      <c r="W27" s="59"/>
      <c r="X27" s="59"/>
    </row>
    <row r="28" spans="2:28" ht="33" customHeight="1" x14ac:dyDescent="0.3">
      <c r="B28" s="54">
        <f t="shared" si="16"/>
        <v>0.40208333333333318</v>
      </c>
      <c r="C28" s="55">
        <f t="shared" si="17"/>
        <v>0.40694444444444428</v>
      </c>
      <c r="D28" s="81">
        <f t="shared" si="14"/>
        <v>4.8611111111110938E-3</v>
      </c>
      <c r="E28" s="62" t="s">
        <v>104</v>
      </c>
      <c r="F28" s="75" t="s">
        <v>503</v>
      </c>
      <c r="G28" s="59"/>
      <c r="H28" s="120"/>
      <c r="J28" s="54">
        <f t="shared" si="21"/>
        <v>0.35277777777777769</v>
      </c>
      <c r="K28" s="55">
        <f t="shared" si="22"/>
        <v>0.35763888888888878</v>
      </c>
      <c r="L28" s="81">
        <f t="shared" si="23"/>
        <v>4.8611111111110938E-3</v>
      </c>
      <c r="M28" s="62" t="s">
        <v>161</v>
      </c>
      <c r="N28" s="75" t="s">
        <v>530</v>
      </c>
      <c r="O28" s="62"/>
      <c r="P28" s="59"/>
      <c r="R28" s="78">
        <f>S27</f>
        <v>0.4270833333333332</v>
      </c>
      <c r="S28" s="79">
        <v>0.4375</v>
      </c>
      <c r="T28" s="83">
        <f t="shared" si="20"/>
        <v>1.0416666666666796E-2</v>
      </c>
      <c r="U28" s="449" t="s">
        <v>284</v>
      </c>
      <c r="V28" s="450"/>
      <c r="W28" s="450"/>
      <c r="X28" s="451"/>
      <c r="Z28" s="44"/>
      <c r="AA28" s="44"/>
    </row>
    <row r="29" spans="2:28" ht="33" customHeight="1" x14ac:dyDescent="0.3">
      <c r="B29" s="78">
        <f>C28</f>
        <v>0.40694444444444428</v>
      </c>
      <c r="C29" s="80">
        <v>0.41736111111111113</v>
      </c>
      <c r="D29" s="78">
        <f t="shared" si="14"/>
        <v>1.0416666666666852E-2</v>
      </c>
      <c r="E29" s="449" t="s">
        <v>284</v>
      </c>
      <c r="F29" s="450"/>
      <c r="G29" s="450"/>
      <c r="H29" s="451"/>
      <c r="J29" s="54">
        <f t="shared" si="21"/>
        <v>0.35763888888888878</v>
      </c>
      <c r="K29" s="55">
        <f t="shared" si="22"/>
        <v>0.36249999999999988</v>
      </c>
      <c r="L29" s="81">
        <f t="shared" si="23"/>
        <v>4.8611111111110938E-3</v>
      </c>
      <c r="M29" s="118" t="s">
        <v>162</v>
      </c>
      <c r="N29" s="75" t="s">
        <v>156</v>
      </c>
      <c r="O29" s="62"/>
      <c r="P29" s="59"/>
      <c r="R29" s="72">
        <f>S28</f>
        <v>0.4375</v>
      </c>
      <c r="S29" s="73">
        <f>R29+15/1440</f>
        <v>0.44791666666666669</v>
      </c>
      <c r="T29" s="73">
        <f t="shared" ref="T29" si="24">S29-R29</f>
        <v>1.0416666666666685E-2</v>
      </c>
      <c r="U29" s="462" t="s">
        <v>294</v>
      </c>
      <c r="V29" s="463"/>
      <c r="W29" s="463"/>
      <c r="X29" s="464"/>
    </row>
    <row r="30" spans="2:28" ht="33" customHeight="1" x14ac:dyDescent="0.3">
      <c r="B30" s="72">
        <f>C29</f>
        <v>0.41736111111111113</v>
      </c>
      <c r="C30" s="73">
        <f>B30+15/1440</f>
        <v>0.42777777777777781</v>
      </c>
      <c r="D30" s="73">
        <f t="shared" ref="D30" si="25">C30-B30</f>
        <v>1.0416666666666685E-2</v>
      </c>
      <c r="E30" s="462" t="s">
        <v>294</v>
      </c>
      <c r="F30" s="463"/>
      <c r="G30" s="463"/>
      <c r="H30" s="464"/>
      <c r="J30" s="54">
        <f t="shared" si="21"/>
        <v>0.36249999999999988</v>
      </c>
      <c r="K30" s="55">
        <f t="shared" si="22"/>
        <v>0.36736111111111097</v>
      </c>
      <c r="L30" s="81">
        <f t="shared" si="23"/>
        <v>4.8611111111110938E-3</v>
      </c>
      <c r="M30" s="62" t="s">
        <v>163</v>
      </c>
      <c r="N30" s="75" t="s">
        <v>167</v>
      </c>
      <c r="O30" s="62"/>
      <c r="P30" s="59"/>
      <c r="R30" s="452" t="s">
        <v>999</v>
      </c>
      <c r="S30" s="453"/>
      <c r="T30" s="453"/>
      <c r="U30" s="453"/>
      <c r="V30" s="453"/>
      <c r="W30" s="453"/>
      <c r="X30" s="454"/>
    </row>
    <row r="31" spans="2:28" ht="33" customHeight="1" x14ac:dyDescent="0.3">
      <c r="B31" s="452" t="s">
        <v>504</v>
      </c>
      <c r="C31" s="453"/>
      <c r="D31" s="453"/>
      <c r="E31" s="453"/>
      <c r="F31" s="453"/>
      <c r="G31" s="453"/>
      <c r="H31" s="454"/>
      <c r="J31" s="78">
        <f>K30</f>
        <v>0.36736111111111097</v>
      </c>
      <c r="K31" s="80">
        <f>J31+16/1440</f>
        <v>0.3784722222222221</v>
      </c>
      <c r="L31" s="78">
        <f>K31-J31</f>
        <v>1.1111111111111127E-2</v>
      </c>
      <c r="M31" s="449" t="s">
        <v>284</v>
      </c>
      <c r="N31" s="450"/>
      <c r="O31" s="450"/>
      <c r="P31" s="451"/>
      <c r="R31" s="54">
        <v>0.44791666666666669</v>
      </c>
      <c r="S31" s="55">
        <v>0.45277777777777778</v>
      </c>
      <c r="T31" s="81">
        <f>S31-R31</f>
        <v>4.8611111111110938E-3</v>
      </c>
      <c r="U31" s="62" t="s">
        <v>327</v>
      </c>
      <c r="V31" s="62" t="s">
        <v>10</v>
      </c>
      <c r="W31" s="62" t="s">
        <v>919</v>
      </c>
      <c r="X31" s="59"/>
    </row>
    <row r="32" spans="2:28" ht="33" customHeight="1" x14ac:dyDescent="0.3">
      <c r="B32" s="54">
        <f>C30</f>
        <v>0.42777777777777781</v>
      </c>
      <c r="C32" s="55">
        <f>B32+8/1440</f>
        <v>0.43333333333333335</v>
      </c>
      <c r="D32" s="81">
        <f t="shared" ref="D32:D46" si="26">C32-B32</f>
        <v>5.5555555555555358E-3</v>
      </c>
      <c r="E32" s="62" t="s">
        <v>109</v>
      </c>
      <c r="F32" s="75" t="s">
        <v>115</v>
      </c>
      <c r="G32" s="59" t="s">
        <v>528</v>
      </c>
      <c r="H32" s="59"/>
      <c r="J32" s="54">
        <f>K31</f>
        <v>0.3784722222222221</v>
      </c>
      <c r="K32" s="55">
        <f t="shared" si="22"/>
        <v>0.38333333333333319</v>
      </c>
      <c r="L32" s="81">
        <f t="shared" ref="L32" si="27">K32-J32</f>
        <v>4.8611111111110938E-3</v>
      </c>
      <c r="M32" s="62" t="s">
        <v>168</v>
      </c>
      <c r="N32" s="75" t="s">
        <v>312</v>
      </c>
      <c r="O32" s="62" t="s">
        <v>533</v>
      </c>
      <c r="P32" s="59"/>
      <c r="R32" s="54">
        <f>S31</f>
        <v>0.45277777777777778</v>
      </c>
      <c r="S32" s="55">
        <v>0.45763888888888887</v>
      </c>
      <c r="T32" s="81">
        <f t="shared" ref="T32:T33" si="28">S32-R32</f>
        <v>4.8611111111110938E-3</v>
      </c>
      <c r="U32" s="62" t="s">
        <v>20</v>
      </c>
      <c r="V32" s="62" t="s">
        <v>543</v>
      </c>
      <c r="W32" s="59"/>
      <c r="X32" s="56"/>
      <c r="AA32" s="44"/>
      <c r="AB32" s="44"/>
    </row>
    <row r="33" spans="2:24" ht="33" customHeight="1" x14ac:dyDescent="0.3">
      <c r="B33" s="54">
        <f>C32</f>
        <v>0.43333333333333335</v>
      </c>
      <c r="C33" s="55">
        <f t="shared" ref="C33:C44" si="29">B33+8/1440</f>
        <v>0.43888888888888888</v>
      </c>
      <c r="D33" s="81">
        <f t="shared" si="26"/>
        <v>5.5555555555555358E-3</v>
      </c>
      <c r="E33" s="62" t="s">
        <v>110</v>
      </c>
      <c r="F33" s="75" t="s">
        <v>116</v>
      </c>
      <c r="G33" s="59"/>
      <c r="H33" s="59"/>
      <c r="J33" s="54">
        <f t="shared" ref="J33:J37" si="30">K32</f>
        <v>0.38333333333333319</v>
      </c>
      <c r="K33" s="55">
        <f t="shared" si="22"/>
        <v>0.38819444444444429</v>
      </c>
      <c r="L33" s="81">
        <f t="shared" ref="L33:L37" si="31">K33-J33</f>
        <v>4.8611111111110938E-3</v>
      </c>
      <c r="M33" s="62" t="s">
        <v>169</v>
      </c>
      <c r="N33" s="75" t="s">
        <v>54</v>
      </c>
      <c r="O33" s="62"/>
      <c r="P33" s="59"/>
      <c r="R33" s="54">
        <f t="shared" ref="R33:R35" si="32">S32</f>
        <v>0.45763888888888887</v>
      </c>
      <c r="S33" s="55">
        <v>0.46249999999999997</v>
      </c>
      <c r="T33" s="81">
        <f t="shared" si="28"/>
        <v>4.8611111111110938E-3</v>
      </c>
      <c r="U33" s="62" t="s">
        <v>19</v>
      </c>
      <c r="V33" s="62" t="s">
        <v>502</v>
      </c>
      <c r="W33" s="59"/>
      <c r="X33" s="59"/>
    </row>
    <row r="34" spans="2:24" ht="33" customHeight="1" x14ac:dyDescent="0.3">
      <c r="B34" s="54">
        <f t="shared" ref="B34:B37" si="33">C33</f>
        <v>0.43888888888888888</v>
      </c>
      <c r="C34" s="55">
        <f t="shared" si="29"/>
        <v>0.44444444444444442</v>
      </c>
      <c r="D34" s="81">
        <f t="shared" si="26"/>
        <v>5.5555555555555358E-3</v>
      </c>
      <c r="E34" s="62" t="s">
        <v>111</v>
      </c>
      <c r="F34" s="75" t="s">
        <v>30</v>
      </c>
      <c r="G34" s="59"/>
      <c r="H34" s="59"/>
      <c r="J34" s="54">
        <f t="shared" si="30"/>
        <v>0.38819444444444429</v>
      </c>
      <c r="K34" s="55">
        <f t="shared" si="22"/>
        <v>0.39305555555555538</v>
      </c>
      <c r="L34" s="81">
        <f t="shared" si="31"/>
        <v>4.8611111111110938E-3</v>
      </c>
      <c r="M34" s="62" t="s">
        <v>170</v>
      </c>
      <c r="N34" s="75" t="s">
        <v>166</v>
      </c>
      <c r="O34" s="62"/>
      <c r="P34" s="59"/>
      <c r="R34" s="54">
        <f t="shared" si="32"/>
        <v>0.46249999999999997</v>
      </c>
      <c r="S34" s="55">
        <v>0.46736111111111112</v>
      </c>
      <c r="T34" s="81">
        <f t="shared" ref="T34:T35" si="34">S34-R34</f>
        <v>4.8611111111111494E-3</v>
      </c>
      <c r="U34" s="62" t="s">
        <v>328</v>
      </c>
      <c r="V34" s="62" t="s">
        <v>329</v>
      </c>
      <c r="W34" s="59"/>
      <c r="X34" s="59"/>
    </row>
    <row r="35" spans="2:24" ht="33" customHeight="1" x14ac:dyDescent="0.3">
      <c r="B35" s="54">
        <f t="shared" si="33"/>
        <v>0.44444444444444442</v>
      </c>
      <c r="C35" s="55">
        <f t="shared" si="29"/>
        <v>0.44999999999999996</v>
      </c>
      <c r="D35" s="81">
        <f t="shared" si="26"/>
        <v>5.5555555555555358E-3</v>
      </c>
      <c r="E35" s="62" t="s">
        <v>112</v>
      </c>
      <c r="F35" s="75" t="s">
        <v>117</v>
      </c>
      <c r="G35" s="59"/>
      <c r="H35" s="59"/>
      <c r="J35" s="54">
        <f t="shared" si="30"/>
        <v>0.39305555555555538</v>
      </c>
      <c r="K35" s="55">
        <f t="shared" si="22"/>
        <v>0.39791666666666647</v>
      </c>
      <c r="L35" s="81">
        <f t="shared" si="31"/>
        <v>4.8611111111110938E-3</v>
      </c>
      <c r="M35" s="62" t="s">
        <v>171</v>
      </c>
      <c r="N35" s="75" t="s">
        <v>175</v>
      </c>
      <c r="O35" s="62"/>
      <c r="P35" s="59"/>
      <c r="R35" s="54">
        <f t="shared" si="32"/>
        <v>0.46736111111111112</v>
      </c>
      <c r="S35" s="55">
        <v>0.47222222222222227</v>
      </c>
      <c r="T35" s="81">
        <f t="shared" si="34"/>
        <v>4.8611111111111494E-3</v>
      </c>
      <c r="U35" s="62" t="s">
        <v>330</v>
      </c>
      <c r="V35" s="62" t="s">
        <v>526</v>
      </c>
      <c r="W35" s="59"/>
      <c r="X35" s="59"/>
    </row>
    <row r="36" spans="2:24" ht="33" customHeight="1" x14ac:dyDescent="0.3">
      <c r="B36" s="54">
        <f t="shared" si="33"/>
        <v>0.44999999999999996</v>
      </c>
      <c r="C36" s="55">
        <f t="shared" si="29"/>
        <v>0.45555555555555549</v>
      </c>
      <c r="D36" s="81">
        <f t="shared" si="26"/>
        <v>5.5555555555555358E-3</v>
      </c>
      <c r="E36" s="62" t="s">
        <v>113</v>
      </c>
      <c r="F36" s="75" t="s">
        <v>118</v>
      </c>
      <c r="G36" s="59"/>
      <c r="H36" s="59"/>
      <c r="J36" s="54">
        <f t="shared" si="30"/>
        <v>0.39791666666666647</v>
      </c>
      <c r="K36" s="55">
        <f t="shared" si="22"/>
        <v>0.40277777777777757</v>
      </c>
      <c r="L36" s="81">
        <f t="shared" si="31"/>
        <v>4.8611111111110938E-3</v>
      </c>
      <c r="M36" s="62" t="s">
        <v>172</v>
      </c>
      <c r="N36" s="75" t="s">
        <v>84</v>
      </c>
      <c r="O36" s="62"/>
      <c r="P36" s="59"/>
      <c r="R36" s="78">
        <v>0.47222222222222227</v>
      </c>
      <c r="S36" s="79">
        <v>0.4826388888888889</v>
      </c>
      <c r="T36" s="83">
        <f t="shared" ref="T36:T42" si="35">S36-R36</f>
        <v>1.041666666666663E-2</v>
      </c>
      <c r="U36" s="449" t="s">
        <v>284</v>
      </c>
      <c r="V36" s="450"/>
      <c r="W36" s="450"/>
      <c r="X36" s="451"/>
    </row>
    <row r="37" spans="2:24" ht="33" customHeight="1" x14ac:dyDescent="0.3">
      <c r="B37" s="54">
        <f t="shared" si="33"/>
        <v>0.45555555555555549</v>
      </c>
      <c r="C37" s="55">
        <f t="shared" si="29"/>
        <v>0.46111111111111103</v>
      </c>
      <c r="D37" s="81">
        <f t="shared" si="26"/>
        <v>5.5555555555555358E-3</v>
      </c>
      <c r="E37" s="62" t="s">
        <v>114</v>
      </c>
      <c r="F37" s="75" t="s">
        <v>115</v>
      </c>
      <c r="G37" s="59"/>
      <c r="H37" s="59"/>
      <c r="J37" s="54">
        <f t="shared" si="30"/>
        <v>0.40277777777777757</v>
      </c>
      <c r="K37" s="55">
        <f t="shared" si="22"/>
        <v>0.40763888888888866</v>
      </c>
      <c r="L37" s="81">
        <f t="shared" si="31"/>
        <v>4.8611111111110938E-3</v>
      </c>
      <c r="M37" s="62" t="s">
        <v>173</v>
      </c>
      <c r="N37" s="75" t="s">
        <v>176</v>
      </c>
      <c r="O37" s="62"/>
      <c r="P37" s="59"/>
      <c r="R37" s="54">
        <f>S36</f>
        <v>0.4826388888888889</v>
      </c>
      <c r="S37" s="55">
        <f>R37+7/1440</f>
        <v>0.48749999999999999</v>
      </c>
      <c r="T37" s="81">
        <f t="shared" si="35"/>
        <v>4.8611111111110938E-3</v>
      </c>
      <c r="U37" s="62" t="s">
        <v>22</v>
      </c>
      <c r="V37" s="62" t="s">
        <v>10</v>
      </c>
      <c r="W37" s="257" t="s">
        <v>920</v>
      </c>
      <c r="X37" s="59"/>
    </row>
    <row r="38" spans="2:24" ht="33" customHeight="1" x14ac:dyDescent="0.3">
      <c r="B38" s="78">
        <f>C37</f>
        <v>0.46111111111111103</v>
      </c>
      <c r="C38" s="80">
        <v>0.47152777777777777</v>
      </c>
      <c r="D38" s="78">
        <f t="shared" si="26"/>
        <v>1.0416666666666741E-2</v>
      </c>
      <c r="E38" s="449" t="s">
        <v>284</v>
      </c>
      <c r="F38" s="450"/>
      <c r="G38" s="450"/>
      <c r="H38" s="451"/>
      <c r="J38" s="54">
        <f>K37</f>
        <v>0.40763888888888866</v>
      </c>
      <c r="K38" s="55">
        <f>J38+7/1440</f>
        <v>0.41249999999999976</v>
      </c>
      <c r="L38" s="81">
        <f>K38-J38</f>
        <v>4.8611111111110938E-3</v>
      </c>
      <c r="M38" s="62" t="s">
        <v>313</v>
      </c>
      <c r="N38" s="75" t="s">
        <v>94</v>
      </c>
      <c r="O38" s="62"/>
      <c r="P38" s="59"/>
      <c r="R38" s="54">
        <f>S37</f>
        <v>0.48749999999999999</v>
      </c>
      <c r="S38" s="55">
        <f t="shared" ref="S38:S41" si="36">R38+7/1440</f>
        <v>0.49236111111111108</v>
      </c>
      <c r="T38" s="81">
        <f t="shared" si="35"/>
        <v>4.8611111111110938E-3</v>
      </c>
      <c r="U38" s="121" t="s">
        <v>23</v>
      </c>
      <c r="V38" s="121" t="s">
        <v>24</v>
      </c>
      <c r="W38" s="59"/>
      <c r="X38" s="56"/>
    </row>
    <row r="39" spans="2:24" ht="33" customHeight="1" x14ac:dyDescent="0.3">
      <c r="B39" s="54">
        <f>C38</f>
        <v>0.47152777777777777</v>
      </c>
      <c r="C39" s="55">
        <f t="shared" si="29"/>
        <v>0.4770833333333333</v>
      </c>
      <c r="D39" s="81">
        <f t="shared" si="26"/>
        <v>5.5555555555555358E-3</v>
      </c>
      <c r="E39" s="62" t="s">
        <v>119</v>
      </c>
      <c r="F39" s="75" t="s">
        <v>530</v>
      </c>
      <c r="G39" s="62" t="s">
        <v>529</v>
      </c>
      <c r="H39" s="59"/>
      <c r="J39" s="78">
        <f>K38</f>
        <v>0.41249999999999976</v>
      </c>
      <c r="K39" s="80">
        <f>J39+16/1440</f>
        <v>0.42361111111111088</v>
      </c>
      <c r="L39" s="78">
        <f>K39-J39</f>
        <v>1.1111111111111127E-2</v>
      </c>
      <c r="M39" s="449" t="s">
        <v>284</v>
      </c>
      <c r="N39" s="450"/>
      <c r="O39" s="450"/>
      <c r="P39" s="451"/>
      <c r="R39" s="54">
        <f t="shared" ref="R39:R42" si="37">S38</f>
        <v>0.49236111111111108</v>
      </c>
      <c r="S39" s="55">
        <f t="shared" si="36"/>
        <v>0.49722222222222218</v>
      </c>
      <c r="T39" s="81">
        <f t="shared" si="35"/>
        <v>4.8611111111110938E-3</v>
      </c>
      <c r="U39" s="62" t="s">
        <v>331</v>
      </c>
      <c r="V39" s="62" t="s">
        <v>12</v>
      </c>
      <c r="W39" s="59"/>
      <c r="X39" s="59"/>
    </row>
    <row r="40" spans="2:24" ht="33" customHeight="1" x14ac:dyDescent="0.3">
      <c r="B40" s="54">
        <f>C39</f>
        <v>0.4770833333333333</v>
      </c>
      <c r="C40" s="55">
        <f t="shared" si="29"/>
        <v>0.48263888888888884</v>
      </c>
      <c r="D40" s="81">
        <f t="shared" si="26"/>
        <v>5.5555555555555358E-3</v>
      </c>
      <c r="E40" s="62" t="s">
        <v>123</v>
      </c>
      <c r="F40" s="75" t="s">
        <v>124</v>
      </c>
      <c r="G40" s="59"/>
      <c r="H40" s="59"/>
      <c r="J40" s="72">
        <f>K39</f>
        <v>0.42361111111111088</v>
      </c>
      <c r="K40" s="73">
        <f>J40+15/1440</f>
        <v>0.43402777777777757</v>
      </c>
      <c r="L40" s="73">
        <f t="shared" ref="L40" si="38">K40-J40</f>
        <v>1.0416666666666685E-2</v>
      </c>
      <c r="M40" s="462" t="s">
        <v>294</v>
      </c>
      <c r="N40" s="463"/>
      <c r="O40" s="463"/>
      <c r="P40" s="464"/>
      <c r="R40" s="54">
        <f t="shared" si="37"/>
        <v>0.49722222222222218</v>
      </c>
      <c r="S40" s="55">
        <f t="shared" si="36"/>
        <v>0.50208333333333333</v>
      </c>
      <c r="T40" s="81">
        <f t="shared" si="35"/>
        <v>4.8611111111111494E-3</v>
      </c>
      <c r="U40" s="62" t="s">
        <v>332</v>
      </c>
      <c r="V40" s="62" t="s">
        <v>544</v>
      </c>
      <c r="W40" s="59"/>
      <c r="X40" s="59"/>
    </row>
    <row r="41" spans="2:24" ht="33" customHeight="1" x14ac:dyDescent="0.3">
      <c r="B41" s="54">
        <f t="shared" ref="B41:B44" si="39">C40</f>
        <v>0.48263888888888884</v>
      </c>
      <c r="C41" s="55">
        <f t="shared" si="29"/>
        <v>0.48819444444444438</v>
      </c>
      <c r="D41" s="81">
        <f t="shared" si="26"/>
        <v>5.5555555555555358E-3</v>
      </c>
      <c r="E41" s="62" t="s">
        <v>442</v>
      </c>
      <c r="F41" s="75" t="s">
        <v>116</v>
      </c>
      <c r="G41" s="59"/>
      <c r="H41" s="59"/>
      <c r="J41" s="452" t="s">
        <v>505</v>
      </c>
      <c r="K41" s="453"/>
      <c r="L41" s="453"/>
      <c r="M41" s="453"/>
      <c r="N41" s="453"/>
      <c r="O41" s="453"/>
      <c r="P41" s="454"/>
      <c r="R41" s="54">
        <f t="shared" si="37"/>
        <v>0.50208333333333333</v>
      </c>
      <c r="S41" s="55">
        <f t="shared" si="36"/>
        <v>0.50694444444444442</v>
      </c>
      <c r="T41" s="81">
        <f t="shared" si="35"/>
        <v>4.8611111111110938E-3</v>
      </c>
      <c r="U41" s="62" t="s">
        <v>324</v>
      </c>
      <c r="V41" s="62" t="s">
        <v>21</v>
      </c>
      <c r="W41" s="59"/>
      <c r="X41" s="59"/>
    </row>
    <row r="42" spans="2:24" ht="33" customHeight="1" x14ac:dyDescent="0.3">
      <c r="B42" s="54">
        <f t="shared" si="39"/>
        <v>0.48819444444444438</v>
      </c>
      <c r="C42" s="55">
        <f t="shared" si="29"/>
        <v>0.49374999999999991</v>
      </c>
      <c r="D42" s="81">
        <f t="shared" si="26"/>
        <v>5.5555555555555358E-3</v>
      </c>
      <c r="E42" s="62" t="s">
        <v>120</v>
      </c>
      <c r="F42" s="75" t="s">
        <v>125</v>
      </c>
      <c r="G42" s="59"/>
      <c r="H42" s="59"/>
      <c r="J42" s="54">
        <f>K40</f>
        <v>0.43402777777777757</v>
      </c>
      <c r="K42" s="55">
        <f>J42+7/1440</f>
        <v>0.43888888888888866</v>
      </c>
      <c r="L42" s="81">
        <f>K42-J42</f>
        <v>4.8611111111110938E-3</v>
      </c>
      <c r="M42" s="62" t="s">
        <v>314</v>
      </c>
      <c r="N42" s="75" t="s">
        <v>315</v>
      </c>
      <c r="O42" s="62" t="s">
        <v>534</v>
      </c>
      <c r="P42" s="59"/>
      <c r="R42" s="78">
        <f t="shared" si="37"/>
        <v>0.50694444444444442</v>
      </c>
      <c r="S42" s="79">
        <v>0.51736111111111105</v>
      </c>
      <c r="T42" s="83">
        <f t="shared" si="35"/>
        <v>1.041666666666663E-2</v>
      </c>
      <c r="U42" s="449" t="s">
        <v>284</v>
      </c>
      <c r="V42" s="450"/>
      <c r="W42" s="450"/>
      <c r="X42" s="451"/>
    </row>
    <row r="43" spans="2:24" ht="33" customHeight="1" x14ac:dyDescent="0.3">
      <c r="B43" s="54">
        <f t="shared" si="39"/>
        <v>0.49374999999999991</v>
      </c>
      <c r="C43" s="55">
        <f t="shared" si="29"/>
        <v>0.49930555555555545</v>
      </c>
      <c r="D43" s="81">
        <f t="shared" si="26"/>
        <v>5.5555555555555358E-3</v>
      </c>
      <c r="E43" s="62" t="s">
        <v>121</v>
      </c>
      <c r="F43" s="75" t="s">
        <v>115</v>
      </c>
      <c r="G43" s="59"/>
      <c r="H43" s="59"/>
      <c r="J43" s="54">
        <f>K42</f>
        <v>0.43888888888888866</v>
      </c>
      <c r="K43" s="55">
        <f>J43+7/1440</f>
        <v>0.44374999999999976</v>
      </c>
      <c r="L43" s="81">
        <f>K43-J43</f>
        <v>4.8611111111110938E-3</v>
      </c>
      <c r="M43" s="62" t="s">
        <v>178</v>
      </c>
      <c r="N43" s="75" t="s">
        <v>183</v>
      </c>
      <c r="O43" s="62"/>
      <c r="P43" s="59"/>
      <c r="R43" s="122">
        <v>0.51736111111111105</v>
      </c>
      <c r="S43" s="123">
        <v>0.5625</v>
      </c>
      <c r="T43" s="122">
        <f>S43-R43</f>
        <v>4.5138888888888951E-2</v>
      </c>
      <c r="U43" s="487" t="s">
        <v>126</v>
      </c>
      <c r="V43" s="488"/>
      <c r="W43" s="488"/>
      <c r="X43" s="489"/>
    </row>
    <row r="44" spans="2:24" ht="33" customHeight="1" x14ac:dyDescent="0.3">
      <c r="B44" s="178">
        <f t="shared" si="39"/>
        <v>0.49930555555555545</v>
      </c>
      <c r="C44" s="69">
        <f t="shared" si="29"/>
        <v>0.50486111111111098</v>
      </c>
      <c r="D44" s="81">
        <f t="shared" si="26"/>
        <v>5.5555555555555358E-3</v>
      </c>
      <c r="E44" s="62" t="s">
        <v>122</v>
      </c>
      <c r="F44" s="75" t="s">
        <v>116</v>
      </c>
      <c r="G44" s="59"/>
      <c r="H44" s="59"/>
      <c r="J44" s="54">
        <f t="shared" ref="J44:J46" si="40">K43</f>
        <v>0.44374999999999976</v>
      </c>
      <c r="K44" s="55">
        <f t="shared" ref="K44:K54" si="41">J44+7/1440</f>
        <v>0.44861111111111085</v>
      </c>
      <c r="L44" s="81">
        <f t="shared" ref="L44:L46" si="42">K44-J44</f>
        <v>4.8611111111110938E-3</v>
      </c>
      <c r="M44" s="62" t="s">
        <v>179</v>
      </c>
      <c r="N44" s="75" t="s">
        <v>184</v>
      </c>
      <c r="O44" s="62"/>
      <c r="P44" s="59"/>
      <c r="R44" s="452" t="s">
        <v>287</v>
      </c>
      <c r="S44" s="453"/>
      <c r="T44" s="453"/>
      <c r="U44" s="453"/>
      <c r="V44" s="453"/>
      <c r="W44" s="453"/>
      <c r="X44" s="454"/>
    </row>
    <row r="45" spans="2:24" ht="49.95" customHeight="1" x14ac:dyDescent="0.3">
      <c r="B45" s="54">
        <v>0.50486111111111109</v>
      </c>
      <c r="C45" s="55">
        <v>0.51041666666666663</v>
      </c>
      <c r="D45" s="55">
        <v>5.5555555555555558E-3</v>
      </c>
      <c r="E45" s="62" t="s">
        <v>223</v>
      </c>
      <c r="F45" s="75" t="s">
        <v>105</v>
      </c>
      <c r="G45" s="59"/>
      <c r="H45" s="59"/>
      <c r="J45" s="54">
        <f t="shared" si="40"/>
        <v>0.44861111111111085</v>
      </c>
      <c r="K45" s="55">
        <f t="shared" si="41"/>
        <v>0.45347222222222194</v>
      </c>
      <c r="L45" s="81">
        <f t="shared" si="42"/>
        <v>4.8611111111110938E-3</v>
      </c>
      <c r="M45" s="62" t="s">
        <v>180</v>
      </c>
      <c r="N45" s="75" t="s">
        <v>185</v>
      </c>
      <c r="O45" s="62"/>
      <c r="P45" s="59"/>
      <c r="R45" s="54">
        <f>S43</f>
        <v>0.5625</v>
      </c>
      <c r="S45" s="55">
        <f>R45+60/1440</f>
        <v>0.60416666666666663</v>
      </c>
      <c r="T45" s="81">
        <f>S45-R45</f>
        <v>4.166666666666663E-2</v>
      </c>
      <c r="U45" s="62" t="s">
        <v>334</v>
      </c>
      <c r="V45" s="62" t="s">
        <v>443</v>
      </c>
      <c r="W45" s="62" t="s">
        <v>545</v>
      </c>
      <c r="X45" s="59"/>
    </row>
    <row r="46" spans="2:24" ht="33" customHeight="1" x14ac:dyDescent="0.3">
      <c r="B46" s="516">
        <v>0.51041666666666663</v>
      </c>
      <c r="C46" s="517">
        <v>0.52083333333333337</v>
      </c>
      <c r="D46" s="78">
        <v>1.0416666666666666E-2</v>
      </c>
      <c r="E46" s="449" t="s">
        <v>284</v>
      </c>
      <c r="F46" s="450"/>
      <c r="G46" s="450"/>
      <c r="H46" s="451"/>
      <c r="J46" s="54">
        <f t="shared" si="40"/>
        <v>0.45347222222222194</v>
      </c>
      <c r="K46" s="55">
        <f t="shared" si="41"/>
        <v>0.45833333333333304</v>
      </c>
      <c r="L46" s="81">
        <f t="shared" si="42"/>
        <v>4.8611111111110938E-3</v>
      </c>
      <c r="M46" s="62" t="s">
        <v>181</v>
      </c>
      <c r="N46" s="75" t="s">
        <v>83</v>
      </c>
      <c r="O46" s="62"/>
      <c r="P46" s="59"/>
      <c r="R46" s="452" t="s">
        <v>998</v>
      </c>
      <c r="S46" s="453"/>
      <c r="T46" s="453"/>
      <c r="U46" s="453"/>
      <c r="V46" s="453"/>
      <c r="W46" s="453"/>
      <c r="X46" s="454"/>
    </row>
    <row r="47" spans="2:24" ht="33" customHeight="1" x14ac:dyDescent="0.3">
      <c r="B47" s="72">
        <v>0.52083333333333337</v>
      </c>
      <c r="C47" s="124">
        <v>0.5625</v>
      </c>
      <c r="D47" s="72">
        <f>C47-B47</f>
        <v>4.166666666666663E-2</v>
      </c>
      <c r="E47" s="470" t="s">
        <v>126</v>
      </c>
      <c r="F47" s="471"/>
      <c r="G47" s="471"/>
      <c r="H47" s="472"/>
      <c r="J47" s="54">
        <f t="shared" ref="J47" si="43">K46</f>
        <v>0.45833333333333304</v>
      </c>
      <c r="K47" s="55">
        <f t="shared" ref="K47" si="44">J47+7/1440</f>
        <v>0.46319444444444413</v>
      </c>
      <c r="L47" s="81">
        <f t="shared" ref="L47" si="45">K47-J47</f>
        <v>4.8611111111110938E-3</v>
      </c>
      <c r="M47" s="119" t="s">
        <v>182</v>
      </c>
      <c r="N47" s="75" t="s">
        <v>535</v>
      </c>
      <c r="O47" s="64"/>
      <c r="P47" s="61"/>
      <c r="R47" s="54">
        <f>S45</f>
        <v>0.60416666666666663</v>
      </c>
      <c r="S47" s="55">
        <f>R47+8/1440</f>
        <v>0.60972222222222217</v>
      </c>
      <c r="T47" s="81">
        <f t="shared" ref="T47:T52" si="46">S47-R47</f>
        <v>5.5555555555555358E-3</v>
      </c>
      <c r="U47" s="121" t="s">
        <v>1001</v>
      </c>
      <c r="V47" s="121" t="s">
        <v>1000</v>
      </c>
      <c r="W47" s="257" t="s">
        <v>546</v>
      </c>
      <c r="X47" s="59"/>
    </row>
    <row r="48" spans="2:24" ht="33" customHeight="1" x14ac:dyDescent="0.3">
      <c r="B48" s="452" t="s">
        <v>506</v>
      </c>
      <c r="C48" s="453"/>
      <c r="D48" s="453"/>
      <c r="E48" s="453"/>
      <c r="F48" s="453"/>
      <c r="G48" s="453"/>
      <c r="H48" s="454"/>
      <c r="J48" s="78">
        <f>K47</f>
        <v>0.46319444444444413</v>
      </c>
      <c r="K48" s="80">
        <f>J48+15/1440</f>
        <v>0.47361111111111082</v>
      </c>
      <c r="L48" s="78">
        <f>K48-J48</f>
        <v>1.0416666666666685E-2</v>
      </c>
      <c r="M48" s="449" t="s">
        <v>284</v>
      </c>
      <c r="N48" s="450"/>
      <c r="O48" s="450"/>
      <c r="P48" s="451"/>
      <c r="R48" s="54">
        <f>S47</f>
        <v>0.60972222222222217</v>
      </c>
      <c r="S48" s="55">
        <f t="shared" ref="S48:S49" si="47">R48+8/1440</f>
        <v>0.6152777777777777</v>
      </c>
      <c r="T48" s="81">
        <f t="shared" si="46"/>
        <v>5.5555555555555358E-3</v>
      </c>
      <c r="U48" s="62" t="s">
        <v>335</v>
      </c>
      <c r="V48" s="62" t="s">
        <v>321</v>
      </c>
      <c r="W48" s="62"/>
      <c r="X48" s="56"/>
    </row>
    <row r="49" spans="2:24" ht="33" customHeight="1" x14ac:dyDescent="0.3">
      <c r="B49" s="54">
        <f>C47</f>
        <v>0.5625</v>
      </c>
      <c r="C49" s="55">
        <f>B49+7/1440</f>
        <v>0.56736111111111109</v>
      </c>
      <c r="D49" s="81">
        <f t="shared" ref="D49:D59" si="48">C49-B49</f>
        <v>4.8611111111110938E-3</v>
      </c>
      <c r="E49" s="62" t="s">
        <v>127</v>
      </c>
      <c r="F49" s="75" t="s">
        <v>135</v>
      </c>
      <c r="G49" s="259" t="s">
        <v>1003</v>
      </c>
      <c r="H49" s="59"/>
      <c r="J49" s="54">
        <f>K48</f>
        <v>0.47361111111111082</v>
      </c>
      <c r="K49" s="55">
        <f t="shared" si="41"/>
        <v>0.47847222222222191</v>
      </c>
      <c r="L49" s="81">
        <f t="shared" ref="L49" si="49">K49-J49</f>
        <v>4.8611111111110938E-3</v>
      </c>
      <c r="M49" s="62" t="s">
        <v>186</v>
      </c>
      <c r="N49" s="75" t="s">
        <v>192</v>
      </c>
      <c r="O49" s="70" t="s">
        <v>536</v>
      </c>
      <c r="P49" s="59"/>
      <c r="R49" s="54">
        <f t="shared" ref="R49" si="50">S48</f>
        <v>0.6152777777777777</v>
      </c>
      <c r="S49" s="55">
        <f t="shared" si="47"/>
        <v>0.62083333333333324</v>
      </c>
      <c r="T49" s="81">
        <f t="shared" si="46"/>
        <v>5.5555555555555358E-3</v>
      </c>
      <c r="U49" s="62" t="s">
        <v>27</v>
      </c>
      <c r="V49" s="62" t="s">
        <v>28</v>
      </c>
      <c r="W49" s="62"/>
      <c r="X49" s="59"/>
    </row>
    <row r="50" spans="2:24" ht="33" customHeight="1" x14ac:dyDescent="0.3">
      <c r="B50" s="54">
        <f>C49</f>
        <v>0.56736111111111109</v>
      </c>
      <c r="C50" s="55">
        <f t="shared" ref="C50" si="51">B50+7/1440</f>
        <v>0.57222222222222219</v>
      </c>
      <c r="D50" s="81">
        <f t="shared" si="48"/>
        <v>4.8611111111110938E-3</v>
      </c>
      <c r="E50" s="62" t="s">
        <v>128</v>
      </c>
      <c r="F50" s="75" t="s">
        <v>136</v>
      </c>
      <c r="G50" s="59"/>
      <c r="H50" s="59"/>
      <c r="J50" s="54">
        <f t="shared" ref="J50:J54" si="52">K49</f>
        <v>0.47847222222222191</v>
      </c>
      <c r="K50" s="55">
        <f t="shared" si="41"/>
        <v>0.483333333333333</v>
      </c>
      <c r="L50" s="81">
        <f t="shared" ref="L50:L54" si="53">K50-J50</f>
        <v>4.8611111111110938E-3</v>
      </c>
      <c r="M50" s="62" t="s">
        <v>187</v>
      </c>
      <c r="N50" s="75" t="s">
        <v>84</v>
      </c>
      <c r="O50" s="62"/>
      <c r="P50" s="59"/>
      <c r="R50" s="54">
        <f>S49</f>
        <v>0.62083333333333324</v>
      </c>
      <c r="S50" s="55">
        <f t="shared" ref="S50:S51" si="54">R50+8/1440</f>
        <v>0.62638888888888877</v>
      </c>
      <c r="T50" s="81">
        <f t="shared" ref="T50:T51" si="55">S50-R50</f>
        <v>5.5555555555555358E-3</v>
      </c>
      <c r="U50" s="62" t="s">
        <v>336</v>
      </c>
      <c r="V50" s="62" t="s">
        <v>18</v>
      </c>
      <c r="W50" s="62"/>
      <c r="X50" s="59"/>
    </row>
    <row r="51" spans="2:24" ht="33" customHeight="1" x14ac:dyDescent="0.3">
      <c r="B51" s="54">
        <f t="shared" ref="B51:B58" si="56">C50</f>
        <v>0.57222222222222219</v>
      </c>
      <c r="C51" s="55">
        <f t="shared" ref="C51:C57" si="57">B51+7/1440</f>
        <v>0.57708333333333328</v>
      </c>
      <c r="D51" s="81">
        <f t="shared" si="48"/>
        <v>4.8611111111110938E-3</v>
      </c>
      <c r="E51" s="62" t="s">
        <v>129</v>
      </c>
      <c r="F51" s="75" t="s">
        <v>137</v>
      </c>
      <c r="G51" s="59"/>
      <c r="H51" s="59"/>
      <c r="J51" s="54">
        <f t="shared" si="52"/>
        <v>0.483333333333333</v>
      </c>
      <c r="K51" s="55">
        <f t="shared" si="41"/>
        <v>0.4881944444444441</v>
      </c>
      <c r="L51" s="81">
        <f t="shared" si="53"/>
        <v>4.8611111111110938E-3</v>
      </c>
      <c r="M51" s="62" t="s">
        <v>188</v>
      </c>
      <c r="N51" s="75" t="s">
        <v>81</v>
      </c>
      <c r="O51" s="62"/>
      <c r="P51" s="59"/>
      <c r="R51" s="54">
        <f>S50</f>
        <v>0.62638888888888877</v>
      </c>
      <c r="S51" s="55">
        <f t="shared" si="54"/>
        <v>0.63194444444444431</v>
      </c>
      <c r="T51" s="81">
        <f t="shared" si="55"/>
        <v>5.5555555555555358E-3</v>
      </c>
      <c r="U51" s="62" t="s">
        <v>337</v>
      </c>
      <c r="V51" s="62" t="s">
        <v>117</v>
      </c>
      <c r="W51" s="62"/>
      <c r="X51" s="59"/>
    </row>
    <row r="52" spans="2:24" ht="33" customHeight="1" x14ac:dyDescent="0.3">
      <c r="B52" s="54">
        <f t="shared" si="56"/>
        <v>0.57708333333333328</v>
      </c>
      <c r="C52" s="55">
        <f t="shared" si="57"/>
        <v>0.58194444444444438</v>
      </c>
      <c r="D52" s="81">
        <f t="shared" si="48"/>
        <v>4.8611111111110938E-3</v>
      </c>
      <c r="E52" s="62" t="s">
        <v>142</v>
      </c>
      <c r="F52" s="75" t="s">
        <v>138</v>
      </c>
      <c r="G52" s="59"/>
      <c r="H52" s="59"/>
      <c r="J52" s="54">
        <f t="shared" si="52"/>
        <v>0.4881944444444441</v>
      </c>
      <c r="K52" s="55">
        <f t="shared" si="41"/>
        <v>0.49305555555555519</v>
      </c>
      <c r="L52" s="81">
        <f t="shared" si="53"/>
        <v>4.8611111111110938E-3</v>
      </c>
      <c r="M52" s="62" t="s">
        <v>189</v>
      </c>
      <c r="N52" s="75" t="s">
        <v>194</v>
      </c>
      <c r="O52" s="62"/>
      <c r="P52" s="59"/>
      <c r="R52" s="78">
        <f>S51</f>
        <v>0.63194444444444431</v>
      </c>
      <c r="S52" s="79">
        <f>R52+15/1440</f>
        <v>0.64236111111111094</v>
      </c>
      <c r="T52" s="83">
        <f t="shared" si="46"/>
        <v>1.041666666666663E-2</v>
      </c>
      <c r="U52" s="449" t="s">
        <v>284</v>
      </c>
      <c r="V52" s="450"/>
      <c r="W52" s="450"/>
      <c r="X52" s="451"/>
    </row>
    <row r="53" spans="2:24" ht="33" customHeight="1" x14ac:dyDescent="0.3">
      <c r="B53" s="54">
        <f t="shared" si="56"/>
        <v>0.58194444444444438</v>
      </c>
      <c r="C53" s="55">
        <f t="shared" si="57"/>
        <v>0.58680555555555547</v>
      </c>
      <c r="D53" s="81">
        <f t="shared" si="48"/>
        <v>4.8611111111110938E-3</v>
      </c>
      <c r="E53" s="62" t="s">
        <v>130</v>
      </c>
      <c r="F53" s="75" t="s">
        <v>139</v>
      </c>
      <c r="G53" s="59"/>
      <c r="H53" s="59"/>
      <c r="J53" s="54">
        <f t="shared" si="52"/>
        <v>0.49305555555555519</v>
      </c>
      <c r="K53" s="55">
        <f t="shared" si="41"/>
        <v>0.49791666666666629</v>
      </c>
      <c r="L53" s="81">
        <f t="shared" si="53"/>
        <v>4.8611111111110938E-3</v>
      </c>
      <c r="M53" s="62" t="s">
        <v>190</v>
      </c>
      <c r="N53" s="75" t="s">
        <v>167</v>
      </c>
      <c r="O53" s="62"/>
      <c r="P53" s="59"/>
      <c r="R53" s="452" t="s">
        <v>997</v>
      </c>
      <c r="S53" s="453"/>
      <c r="T53" s="453"/>
      <c r="U53" s="453"/>
      <c r="V53" s="453"/>
      <c r="W53" s="453"/>
      <c r="X53" s="454"/>
    </row>
    <row r="54" spans="2:24" ht="33" customHeight="1" x14ac:dyDescent="0.3">
      <c r="B54" s="54">
        <f t="shared" si="56"/>
        <v>0.58680555555555547</v>
      </c>
      <c r="C54" s="55">
        <f t="shared" si="57"/>
        <v>0.59166666666666656</v>
      </c>
      <c r="D54" s="81">
        <f t="shared" si="48"/>
        <v>4.8611111111110938E-3</v>
      </c>
      <c r="E54" s="62" t="s">
        <v>131</v>
      </c>
      <c r="F54" s="75" t="s">
        <v>30</v>
      </c>
      <c r="G54" s="59"/>
      <c r="H54" s="59"/>
      <c r="J54" s="54">
        <f t="shared" si="52"/>
        <v>0.49791666666666629</v>
      </c>
      <c r="K54" s="55">
        <f t="shared" si="41"/>
        <v>0.50277777777777743</v>
      </c>
      <c r="L54" s="81">
        <f t="shared" si="53"/>
        <v>4.8611111111111494E-3</v>
      </c>
      <c r="M54" s="62" t="s">
        <v>191</v>
      </c>
      <c r="N54" s="75" t="s">
        <v>193</v>
      </c>
      <c r="O54" s="62"/>
      <c r="P54" s="59"/>
      <c r="R54" s="54">
        <f>S52</f>
        <v>0.64236111111111094</v>
      </c>
      <c r="S54" s="55">
        <f t="shared" ref="S54:S59" si="58">R54+8/1440</f>
        <v>0.64791666666666647</v>
      </c>
      <c r="T54" s="81">
        <f t="shared" ref="T54:T60" si="59">S54-R54</f>
        <v>5.5555555555555358E-3</v>
      </c>
      <c r="U54" s="59" t="s">
        <v>25</v>
      </c>
      <c r="V54" s="59" t="s">
        <v>26</v>
      </c>
      <c r="W54" s="59" t="s">
        <v>547</v>
      </c>
      <c r="X54" s="59"/>
    </row>
    <row r="55" spans="2:24" ht="33" customHeight="1" x14ac:dyDescent="0.3">
      <c r="B55" s="54">
        <f t="shared" si="56"/>
        <v>0.59166666666666656</v>
      </c>
      <c r="C55" s="55">
        <f t="shared" si="57"/>
        <v>0.59652777777777766</v>
      </c>
      <c r="D55" s="81">
        <f t="shared" si="48"/>
        <v>4.8611111111110938E-3</v>
      </c>
      <c r="E55" s="261" t="s">
        <v>1006</v>
      </c>
      <c r="F55" s="75" t="s">
        <v>140</v>
      </c>
      <c r="G55" s="59"/>
      <c r="H55" s="59"/>
      <c r="J55" s="54">
        <f>K54</f>
        <v>0.50277777777777743</v>
      </c>
      <c r="K55" s="55">
        <f>J55+7/1440</f>
        <v>0.50763888888888853</v>
      </c>
      <c r="L55" s="81">
        <f>K55-J55</f>
        <v>4.8611111111110938E-3</v>
      </c>
      <c r="M55" s="62" t="s">
        <v>174</v>
      </c>
      <c r="N55" s="75" t="s">
        <v>177</v>
      </c>
      <c r="O55" s="62"/>
      <c r="P55" s="59"/>
      <c r="R55" s="54">
        <f>S54</f>
        <v>0.64791666666666647</v>
      </c>
      <c r="S55" s="55">
        <f t="shared" ref="S55" si="60">R55+8/1440</f>
        <v>0.65347222222222201</v>
      </c>
      <c r="T55" s="81">
        <f t="shared" ref="T55" si="61">S55-R55</f>
        <v>5.5555555555555358E-3</v>
      </c>
      <c r="U55" s="125" t="s">
        <v>342</v>
      </c>
      <c r="V55" s="125" t="s">
        <v>256</v>
      </c>
      <c r="W55" s="59"/>
      <c r="X55" s="59"/>
    </row>
    <row r="56" spans="2:24" ht="33" customHeight="1" x14ac:dyDescent="0.3">
      <c r="B56" s="54">
        <f t="shared" si="56"/>
        <v>0.59652777777777766</v>
      </c>
      <c r="C56" s="55">
        <f t="shared" si="57"/>
        <v>0.60138888888888875</v>
      </c>
      <c r="D56" s="81">
        <f t="shared" si="48"/>
        <v>4.8611111111110938E-3</v>
      </c>
      <c r="E56" s="62" t="s">
        <v>132</v>
      </c>
      <c r="F56" s="75" t="s">
        <v>69</v>
      </c>
      <c r="G56" s="59"/>
      <c r="H56" s="59"/>
      <c r="J56" s="78">
        <f>K55</f>
        <v>0.50763888888888853</v>
      </c>
      <c r="K56" s="80">
        <f>J56+14/1440</f>
        <v>0.51736111111111072</v>
      </c>
      <c r="L56" s="78">
        <f>K56-J56</f>
        <v>9.7222222222221877E-3</v>
      </c>
      <c r="M56" s="449" t="s">
        <v>284</v>
      </c>
      <c r="N56" s="450"/>
      <c r="O56" s="450"/>
      <c r="P56" s="451"/>
      <c r="R56" s="54">
        <f>S55</f>
        <v>0.65347222222222201</v>
      </c>
      <c r="S56" s="55">
        <f t="shared" si="58"/>
        <v>0.65902777777777755</v>
      </c>
      <c r="T56" s="81">
        <f t="shared" si="59"/>
        <v>5.5555555555555358E-3</v>
      </c>
      <c r="U56" s="59" t="s">
        <v>339</v>
      </c>
      <c r="V56" s="59" t="s">
        <v>502</v>
      </c>
      <c r="W56" s="59"/>
      <c r="X56" s="59"/>
    </row>
    <row r="57" spans="2:24" ht="33" customHeight="1" x14ac:dyDescent="0.3">
      <c r="B57" s="54">
        <f t="shared" si="56"/>
        <v>0.60138888888888875</v>
      </c>
      <c r="C57" s="55">
        <f t="shared" si="57"/>
        <v>0.60624999999999984</v>
      </c>
      <c r="D57" s="81">
        <f t="shared" si="48"/>
        <v>4.8611111111110938E-3</v>
      </c>
      <c r="E57" s="62" t="s">
        <v>133</v>
      </c>
      <c r="F57" s="75" t="s">
        <v>141</v>
      </c>
      <c r="G57" s="59"/>
      <c r="H57" s="59"/>
      <c r="J57" s="72">
        <f>K56</f>
        <v>0.51736111111111072</v>
      </c>
      <c r="K57" s="124">
        <v>0.5625</v>
      </c>
      <c r="L57" s="72">
        <f>K57-J57</f>
        <v>4.5138888888889284E-2</v>
      </c>
      <c r="M57" s="470" t="s">
        <v>126</v>
      </c>
      <c r="N57" s="471"/>
      <c r="O57" s="471"/>
      <c r="P57" s="472"/>
      <c r="R57" s="54">
        <f t="shared" ref="R57:R59" si="62">S56</f>
        <v>0.65902777777777755</v>
      </c>
      <c r="S57" s="55">
        <f t="shared" si="58"/>
        <v>0.66458333333333308</v>
      </c>
      <c r="T57" s="81">
        <f t="shared" si="59"/>
        <v>5.5555555555555358E-3</v>
      </c>
      <c r="U57" s="59" t="s">
        <v>340</v>
      </c>
      <c r="V57" s="59" t="s">
        <v>33</v>
      </c>
      <c r="W57" s="59"/>
      <c r="X57" s="59"/>
    </row>
    <row r="58" spans="2:24" ht="33" customHeight="1" x14ac:dyDescent="0.3">
      <c r="B58" s="54">
        <f t="shared" si="56"/>
        <v>0.60624999999999984</v>
      </c>
      <c r="C58" s="55">
        <f>B58+7/1440</f>
        <v>0.61111111111111094</v>
      </c>
      <c r="D58" s="81">
        <f t="shared" si="48"/>
        <v>4.8611111111110938E-3</v>
      </c>
      <c r="E58" s="121" t="s">
        <v>134</v>
      </c>
      <c r="F58" s="199" t="s">
        <v>830</v>
      </c>
      <c r="G58" s="59"/>
      <c r="H58" s="59"/>
      <c r="J58" s="452" t="s">
        <v>508</v>
      </c>
      <c r="K58" s="453"/>
      <c r="L58" s="453"/>
      <c r="M58" s="453"/>
      <c r="N58" s="453"/>
      <c r="O58" s="453"/>
      <c r="P58" s="454"/>
      <c r="R58" s="54">
        <f t="shared" si="62"/>
        <v>0.66458333333333308</v>
      </c>
      <c r="S58" s="55">
        <f t="shared" si="58"/>
        <v>0.67013888888888862</v>
      </c>
      <c r="T58" s="81">
        <f t="shared" si="59"/>
        <v>5.5555555555555358E-3</v>
      </c>
      <c r="U58" s="59" t="s">
        <v>829</v>
      </c>
      <c r="V58" s="59" t="s">
        <v>29</v>
      </c>
      <c r="W58" s="59"/>
      <c r="X58" s="59"/>
    </row>
    <row r="59" spans="2:24" ht="33" customHeight="1" x14ac:dyDescent="0.3">
      <c r="B59" s="78">
        <f>C58</f>
        <v>0.61111111111111094</v>
      </c>
      <c r="C59" s="80">
        <f>B59+30/1440</f>
        <v>0.63194444444444431</v>
      </c>
      <c r="D59" s="78">
        <f t="shared" si="48"/>
        <v>2.083333333333337E-2</v>
      </c>
      <c r="E59" s="449" t="s">
        <v>284</v>
      </c>
      <c r="F59" s="450"/>
      <c r="G59" s="450"/>
      <c r="H59" s="451"/>
      <c r="J59" s="54">
        <f>K57</f>
        <v>0.5625</v>
      </c>
      <c r="K59" s="55">
        <f>J59+7/1440</f>
        <v>0.56736111111111109</v>
      </c>
      <c r="L59" s="81">
        <f>K59-J59</f>
        <v>4.8611111111110938E-3</v>
      </c>
      <c r="M59" s="62" t="s">
        <v>195</v>
      </c>
      <c r="N59" s="62" t="s">
        <v>93</v>
      </c>
      <c r="O59" s="62" t="s">
        <v>537</v>
      </c>
      <c r="P59" s="59"/>
      <c r="R59" s="54">
        <f t="shared" si="62"/>
        <v>0.67013888888888862</v>
      </c>
      <c r="S59" s="55">
        <f t="shared" si="58"/>
        <v>0.67569444444444415</v>
      </c>
      <c r="T59" s="81">
        <f t="shared" si="59"/>
        <v>5.5555555555555358E-3</v>
      </c>
      <c r="U59" s="59" t="s">
        <v>341</v>
      </c>
      <c r="V59" s="59" t="s">
        <v>34</v>
      </c>
      <c r="W59" s="59"/>
      <c r="X59" s="59"/>
    </row>
    <row r="60" spans="2:24" ht="33" customHeight="1" x14ac:dyDescent="0.3">
      <c r="B60" s="452" t="s">
        <v>509</v>
      </c>
      <c r="C60" s="453"/>
      <c r="D60" s="453"/>
      <c r="E60" s="453"/>
      <c r="F60" s="453"/>
      <c r="G60" s="453"/>
      <c r="H60" s="454"/>
      <c r="J60" s="54">
        <f>K59</f>
        <v>0.56736111111111109</v>
      </c>
      <c r="K60" s="55">
        <f t="shared" ref="K60:K68" si="63">J60+7/1440</f>
        <v>0.57222222222222219</v>
      </c>
      <c r="L60" s="81">
        <f t="shared" ref="L60" si="64">K60-J60</f>
        <v>4.8611111111110938E-3</v>
      </c>
      <c r="M60" s="62" t="s">
        <v>196</v>
      </c>
      <c r="N60" s="62" t="s">
        <v>192</v>
      </c>
      <c r="O60" s="62"/>
      <c r="P60" s="59"/>
      <c r="R60" s="78">
        <f>S59</f>
        <v>0.67569444444444415</v>
      </c>
      <c r="S60" s="79">
        <f>R60+15/1440</f>
        <v>0.68611111111111078</v>
      </c>
      <c r="T60" s="83">
        <f t="shared" si="59"/>
        <v>1.041666666666663E-2</v>
      </c>
      <c r="U60" s="127" t="s">
        <v>284</v>
      </c>
      <c r="V60" s="128"/>
      <c r="W60" s="128"/>
      <c r="X60" s="129"/>
    </row>
    <row r="61" spans="2:24" ht="33" customHeight="1" x14ac:dyDescent="0.25">
      <c r="B61" s="54">
        <f>C59</f>
        <v>0.63194444444444431</v>
      </c>
      <c r="C61" s="55">
        <f>B61+7/1440</f>
        <v>0.6368055555555554</v>
      </c>
      <c r="D61" s="81">
        <f t="shared" ref="D61:D71" si="65">C61-B61</f>
        <v>4.8611111111110938E-3</v>
      </c>
      <c r="E61" s="62" t="s">
        <v>143</v>
      </c>
      <c r="F61" s="75" t="s">
        <v>151</v>
      </c>
      <c r="G61" s="262" t="s">
        <v>1013</v>
      </c>
      <c r="H61" s="59"/>
      <c r="J61" s="54">
        <f t="shared" ref="J61:J68" si="66">K60</f>
        <v>0.57222222222222219</v>
      </c>
      <c r="K61" s="55">
        <f t="shared" si="63"/>
        <v>0.57708333333333328</v>
      </c>
      <c r="L61" s="81">
        <f t="shared" ref="L61:L69" si="67">K61-J61</f>
        <v>4.8611111111110938E-3</v>
      </c>
      <c r="M61" s="261" t="s">
        <v>1007</v>
      </c>
      <c r="N61" s="259" t="s">
        <v>1004</v>
      </c>
      <c r="O61" s="62"/>
      <c r="P61" s="59"/>
      <c r="R61" s="458" t="s">
        <v>286</v>
      </c>
      <c r="S61" s="459"/>
      <c r="T61" s="459"/>
      <c r="U61" s="459"/>
      <c r="V61" s="459"/>
      <c r="W61" s="459"/>
      <c r="X61" s="460"/>
    </row>
    <row r="62" spans="2:24" ht="33" customHeight="1" x14ac:dyDescent="0.3">
      <c r="B62" s="54">
        <f>C61</f>
        <v>0.6368055555555554</v>
      </c>
      <c r="C62" s="55">
        <f>B62+7/1440</f>
        <v>0.6416666666666665</v>
      </c>
      <c r="D62" s="81">
        <f t="shared" si="65"/>
        <v>4.8611111111110938E-3</v>
      </c>
      <c r="E62" s="62" t="s">
        <v>827</v>
      </c>
      <c r="F62" s="75" t="s">
        <v>152</v>
      </c>
      <c r="G62" s="59"/>
      <c r="H62" s="59"/>
      <c r="J62" s="54">
        <f t="shared" si="66"/>
        <v>0.57708333333333328</v>
      </c>
      <c r="K62" s="55">
        <f t="shared" si="63"/>
        <v>0.58194444444444438</v>
      </c>
      <c r="L62" s="81">
        <f t="shared" si="67"/>
        <v>4.8611111111110938E-3</v>
      </c>
      <c r="M62" s="62" t="s">
        <v>206</v>
      </c>
      <c r="N62" s="62" t="s">
        <v>151</v>
      </c>
      <c r="O62" s="62"/>
      <c r="P62" s="59"/>
      <c r="R62" s="130"/>
      <c r="S62" s="130"/>
      <c r="T62" s="130"/>
      <c r="U62" s="131"/>
      <c r="V62" s="131"/>
      <c r="W62" s="131"/>
      <c r="X62" s="131"/>
    </row>
    <row r="63" spans="2:24" ht="33" customHeight="1" x14ac:dyDescent="0.3">
      <c r="B63" s="54">
        <f t="shared" ref="B63:B70" si="68">C62</f>
        <v>0.6416666666666665</v>
      </c>
      <c r="C63" s="55">
        <f t="shared" ref="C63:C70" si="69">B63+7/1440</f>
        <v>0.64652777777777759</v>
      </c>
      <c r="D63" s="81">
        <f t="shared" si="65"/>
        <v>4.8611111111110938E-3</v>
      </c>
      <c r="E63" s="62" t="s">
        <v>144</v>
      </c>
      <c r="F63" s="75" t="s">
        <v>153</v>
      </c>
      <c r="G63" s="59"/>
      <c r="H63" s="59"/>
      <c r="J63" s="54">
        <f t="shared" si="66"/>
        <v>0.58194444444444438</v>
      </c>
      <c r="K63" s="55">
        <f t="shared" si="63"/>
        <v>0.58680555555555547</v>
      </c>
      <c r="L63" s="81">
        <f t="shared" si="67"/>
        <v>4.8611111111110938E-3</v>
      </c>
      <c r="M63" s="62" t="s">
        <v>197</v>
      </c>
      <c r="N63" s="62" t="s">
        <v>538</v>
      </c>
      <c r="O63" s="62"/>
      <c r="P63" s="59"/>
    </row>
    <row r="64" spans="2:24" ht="33" customHeight="1" x14ac:dyDescent="0.3">
      <c r="B64" s="54">
        <f t="shared" si="68"/>
        <v>0.64652777777777759</v>
      </c>
      <c r="C64" s="55">
        <f t="shared" si="69"/>
        <v>0.65138888888888868</v>
      </c>
      <c r="D64" s="81">
        <f t="shared" si="65"/>
        <v>4.8611111111110938E-3</v>
      </c>
      <c r="E64" s="62" t="s">
        <v>145</v>
      </c>
      <c r="F64" s="75" t="s">
        <v>154</v>
      </c>
      <c r="G64" s="59"/>
      <c r="H64" s="59"/>
      <c r="J64" s="54">
        <f t="shared" si="66"/>
        <v>0.58680555555555547</v>
      </c>
      <c r="K64" s="55">
        <f t="shared" si="63"/>
        <v>0.59166666666666656</v>
      </c>
      <c r="L64" s="81">
        <f t="shared" si="67"/>
        <v>4.8611111111110938E-3</v>
      </c>
      <c r="M64" s="118" t="s">
        <v>198</v>
      </c>
      <c r="N64" s="62" t="s">
        <v>193</v>
      </c>
      <c r="O64" s="62"/>
      <c r="P64" s="59"/>
    </row>
    <row r="65" spans="2:16" ht="33" customHeight="1" x14ac:dyDescent="0.3">
      <c r="B65" s="54">
        <f t="shared" si="68"/>
        <v>0.65138888888888868</v>
      </c>
      <c r="C65" s="55">
        <f t="shared" si="69"/>
        <v>0.65624999999999978</v>
      </c>
      <c r="D65" s="81">
        <f t="shared" si="65"/>
        <v>4.8611111111110938E-3</v>
      </c>
      <c r="E65" s="62" t="s">
        <v>146</v>
      </c>
      <c r="F65" s="75" t="s">
        <v>56</v>
      </c>
      <c r="G65" s="59"/>
      <c r="H65" s="59"/>
      <c r="J65" s="54">
        <f>K64</f>
        <v>0.59166666666666656</v>
      </c>
      <c r="K65" s="55">
        <f t="shared" ref="K65" si="70">J65+7/1440</f>
        <v>0.59652777777777766</v>
      </c>
      <c r="L65" s="81">
        <f t="shared" ref="L65" si="71">K65-J65</f>
        <v>4.8611111111110938E-3</v>
      </c>
      <c r="M65" s="62" t="s">
        <v>375</v>
      </c>
      <c r="N65" s="62" t="s">
        <v>376</v>
      </c>
      <c r="O65" s="62"/>
      <c r="P65" s="59"/>
    </row>
    <row r="66" spans="2:16" ht="33" customHeight="1" x14ac:dyDescent="0.3">
      <c r="B66" s="54">
        <f t="shared" si="68"/>
        <v>0.65624999999999978</v>
      </c>
      <c r="C66" s="55">
        <f t="shared" si="69"/>
        <v>0.66111111111111087</v>
      </c>
      <c r="D66" s="81">
        <f t="shared" si="65"/>
        <v>4.8611111111110938E-3</v>
      </c>
      <c r="E66" s="62" t="s">
        <v>147</v>
      </c>
      <c r="F66" s="75" t="s">
        <v>155</v>
      </c>
      <c r="G66" s="59"/>
      <c r="H66" s="59"/>
      <c r="J66" s="54">
        <f>K65</f>
        <v>0.59652777777777766</v>
      </c>
      <c r="K66" s="55">
        <f t="shared" si="63"/>
        <v>0.60138888888888875</v>
      </c>
      <c r="L66" s="81">
        <f t="shared" si="67"/>
        <v>4.8611111111110938E-3</v>
      </c>
      <c r="M66" s="62" t="s">
        <v>438</v>
      </c>
      <c r="N66" s="62" t="s">
        <v>155</v>
      </c>
      <c r="O66" s="62"/>
      <c r="P66" s="59"/>
    </row>
    <row r="67" spans="2:16" ht="33" customHeight="1" x14ac:dyDescent="0.3">
      <c r="B67" s="54">
        <f t="shared" si="68"/>
        <v>0.66111111111111087</v>
      </c>
      <c r="C67" s="55">
        <f t="shared" si="69"/>
        <v>0.66597222222222197</v>
      </c>
      <c r="D67" s="81">
        <f t="shared" si="65"/>
        <v>4.8611111111110938E-3</v>
      </c>
      <c r="E67" s="62" t="s">
        <v>148</v>
      </c>
      <c r="F67" s="75" t="s">
        <v>80</v>
      </c>
      <c r="G67" s="59"/>
      <c r="H67" s="59"/>
      <c r="J67" s="54">
        <f>K66</f>
        <v>0.60138888888888875</v>
      </c>
      <c r="K67" s="55">
        <f t="shared" si="63"/>
        <v>0.60624999999999984</v>
      </c>
      <c r="L67" s="81">
        <f t="shared" si="67"/>
        <v>4.8611111111110938E-3</v>
      </c>
      <c r="M67" s="62" t="s">
        <v>199</v>
      </c>
      <c r="N67" s="62" t="s">
        <v>82</v>
      </c>
      <c r="O67" s="62"/>
      <c r="P67" s="59"/>
    </row>
    <row r="68" spans="2:16" ht="33" customHeight="1" x14ac:dyDescent="0.3">
      <c r="B68" s="54">
        <f t="shared" si="68"/>
        <v>0.66597222222222197</v>
      </c>
      <c r="C68" s="55">
        <f t="shared" si="69"/>
        <v>0.67083333333333306</v>
      </c>
      <c r="D68" s="81">
        <f t="shared" si="65"/>
        <v>4.8611111111110938E-3</v>
      </c>
      <c r="E68" s="121" t="s">
        <v>9</v>
      </c>
      <c r="F68" s="199" t="s">
        <v>831</v>
      </c>
      <c r="G68" s="59"/>
      <c r="H68" s="59"/>
      <c r="J68" s="54">
        <f t="shared" si="66"/>
        <v>0.60624999999999984</v>
      </c>
      <c r="K68" s="55">
        <f t="shared" si="63"/>
        <v>0.61111111111111094</v>
      </c>
      <c r="L68" s="81">
        <f t="shared" si="67"/>
        <v>4.8611111111110938E-3</v>
      </c>
      <c r="M68" s="62" t="s">
        <v>200</v>
      </c>
      <c r="N68" s="62" t="s">
        <v>97</v>
      </c>
      <c r="O68" s="62"/>
      <c r="P68" s="59"/>
    </row>
    <row r="69" spans="2:16" ht="33" customHeight="1" x14ac:dyDescent="0.3">
      <c r="B69" s="54">
        <f t="shared" si="68"/>
        <v>0.67083333333333306</v>
      </c>
      <c r="C69" s="55">
        <f t="shared" si="69"/>
        <v>0.67569444444444415</v>
      </c>
      <c r="D69" s="81">
        <f t="shared" si="65"/>
        <v>4.8611111111110938E-3</v>
      </c>
      <c r="E69" s="62" t="s">
        <v>149</v>
      </c>
      <c r="F69" s="75" t="s">
        <v>156</v>
      </c>
      <c r="G69" s="59"/>
      <c r="H69" s="59"/>
      <c r="J69" s="54">
        <f>K68</f>
        <v>0.61111111111111094</v>
      </c>
      <c r="K69" s="55">
        <f>J69+7/1440</f>
        <v>0.61597222222222203</v>
      </c>
      <c r="L69" s="81">
        <f t="shared" si="67"/>
        <v>4.8611111111110938E-3</v>
      </c>
      <c r="M69" s="126" t="s">
        <v>317</v>
      </c>
      <c r="N69" s="62" t="s">
        <v>316</v>
      </c>
      <c r="O69" s="62"/>
      <c r="P69" s="59"/>
    </row>
    <row r="70" spans="2:16" ht="33" customHeight="1" x14ac:dyDescent="0.3">
      <c r="B70" s="54">
        <f t="shared" si="68"/>
        <v>0.67569444444444415</v>
      </c>
      <c r="C70" s="55">
        <f t="shared" si="69"/>
        <v>0.68055555555555525</v>
      </c>
      <c r="D70" s="81">
        <f t="shared" si="65"/>
        <v>4.8611111111110938E-3</v>
      </c>
      <c r="E70" s="62" t="s">
        <v>150</v>
      </c>
      <c r="F70" s="75" t="s">
        <v>312</v>
      </c>
      <c r="G70" s="59"/>
      <c r="H70" s="59"/>
      <c r="J70" s="78">
        <f>K69</f>
        <v>0.61597222222222203</v>
      </c>
      <c r="K70" s="80">
        <f>J70+15/1440</f>
        <v>0.62638888888888866</v>
      </c>
      <c r="L70" s="78">
        <f>K70-J70</f>
        <v>1.041666666666663E-2</v>
      </c>
      <c r="M70" s="449" t="s">
        <v>284</v>
      </c>
      <c r="N70" s="450"/>
      <c r="O70" s="450"/>
      <c r="P70" s="451"/>
    </row>
    <row r="71" spans="2:16" ht="33" customHeight="1" x14ac:dyDescent="0.3">
      <c r="B71" s="78">
        <f>C70</f>
        <v>0.68055555555555525</v>
      </c>
      <c r="C71" s="80">
        <f>B71+30/1440</f>
        <v>0.70138888888888862</v>
      </c>
      <c r="D71" s="78">
        <f t="shared" si="65"/>
        <v>2.083333333333337E-2</v>
      </c>
      <c r="E71" s="127" t="s">
        <v>284</v>
      </c>
      <c r="F71" s="128"/>
      <c r="G71" s="128"/>
      <c r="H71" s="129"/>
      <c r="J71" s="452" t="s">
        <v>510</v>
      </c>
      <c r="K71" s="453"/>
      <c r="L71" s="453"/>
      <c r="M71" s="453"/>
      <c r="N71" s="453"/>
      <c r="O71" s="453"/>
      <c r="P71" s="454"/>
    </row>
    <row r="72" spans="2:16" ht="33" customHeight="1" x14ac:dyDescent="0.3">
      <c r="B72" s="458" t="s">
        <v>286</v>
      </c>
      <c r="C72" s="459"/>
      <c r="D72" s="459"/>
      <c r="E72" s="459"/>
      <c r="F72" s="459"/>
      <c r="G72" s="459"/>
      <c r="H72" s="460"/>
      <c r="J72" s="54">
        <v>0.62847222222222221</v>
      </c>
      <c r="K72" s="55">
        <f>J72+7/1440</f>
        <v>0.6333333333333333</v>
      </c>
      <c r="L72" s="81">
        <f>K72-J72</f>
        <v>4.8611111111110938E-3</v>
      </c>
      <c r="M72" s="62" t="s">
        <v>204</v>
      </c>
      <c r="N72" s="62" t="s">
        <v>211</v>
      </c>
      <c r="O72" s="62" t="s">
        <v>539</v>
      </c>
      <c r="P72" s="59"/>
    </row>
    <row r="73" spans="2:16" ht="33" customHeight="1" x14ac:dyDescent="0.3">
      <c r="B73" s="204"/>
      <c r="C73" s="204"/>
      <c r="D73" s="204"/>
      <c r="E73" s="204"/>
      <c r="F73" s="201"/>
      <c r="G73" s="202"/>
      <c r="H73" s="203"/>
      <c r="J73" s="54">
        <f>K72</f>
        <v>0.6333333333333333</v>
      </c>
      <c r="K73" s="55">
        <f>J73+7/1440</f>
        <v>0.6381944444444444</v>
      </c>
      <c r="L73" s="81">
        <f>K73-J73</f>
        <v>4.8611111111110938E-3</v>
      </c>
      <c r="M73" s="62" t="s">
        <v>205</v>
      </c>
      <c r="N73" s="62" t="s">
        <v>192</v>
      </c>
      <c r="O73" s="62"/>
      <c r="P73" s="59"/>
    </row>
    <row r="74" spans="2:16" ht="33" customHeight="1" x14ac:dyDescent="0.3">
      <c r="B74" s="144"/>
      <c r="C74" s="144"/>
      <c r="D74" s="144"/>
      <c r="E74" s="42"/>
      <c r="G74" s="6"/>
      <c r="J74" s="54">
        <f>K73</f>
        <v>0.6381944444444444</v>
      </c>
      <c r="K74" s="55">
        <f>J74+7/1440</f>
        <v>0.64305555555555549</v>
      </c>
      <c r="L74" s="81">
        <f>K74-J74</f>
        <v>4.8611111111110938E-3</v>
      </c>
      <c r="M74" s="62" t="s">
        <v>208</v>
      </c>
      <c r="N74" s="62" t="s">
        <v>511</v>
      </c>
      <c r="O74" s="62"/>
      <c r="P74" s="120" t="s">
        <v>212</v>
      </c>
    </row>
    <row r="75" spans="2:16" ht="33" customHeight="1" x14ac:dyDescent="0.3">
      <c r="E75" s="74"/>
      <c r="F75" s="74"/>
      <c r="G75" s="74"/>
      <c r="H75" s="74"/>
      <c r="J75" s="54">
        <f t="shared" ref="J75:J78" si="72">K74</f>
        <v>0.64305555555555549</v>
      </c>
      <c r="K75" s="55">
        <f t="shared" ref="K75:K78" si="73">J75+7/1440</f>
        <v>0.64791666666666659</v>
      </c>
      <c r="L75" s="81">
        <f t="shared" ref="L75:L78" si="74">K75-J75</f>
        <v>4.8611111111110938E-3</v>
      </c>
      <c r="M75" s="62" t="s">
        <v>207</v>
      </c>
      <c r="N75" s="62" t="s">
        <v>193</v>
      </c>
      <c r="O75" s="62"/>
      <c r="P75" s="59"/>
    </row>
    <row r="76" spans="2:16" ht="33" customHeight="1" x14ac:dyDescent="0.3">
      <c r="B76" s="42"/>
      <c r="C76" s="42"/>
      <c r="D76" s="42"/>
      <c r="E76" s="42"/>
      <c r="F76" s="42"/>
      <c r="G76" s="42"/>
      <c r="H76" s="42"/>
      <c r="J76" s="54">
        <f t="shared" si="72"/>
        <v>0.64791666666666659</v>
      </c>
      <c r="K76" s="55">
        <f t="shared" si="73"/>
        <v>0.65277777777777768</v>
      </c>
      <c r="L76" s="81">
        <f t="shared" si="74"/>
        <v>4.8611111111110938E-3</v>
      </c>
      <c r="M76" s="118" t="s">
        <v>210</v>
      </c>
      <c r="N76" s="62" t="s">
        <v>177</v>
      </c>
      <c r="O76" s="62"/>
      <c r="P76" s="18"/>
    </row>
    <row r="77" spans="2:16" ht="33" customHeight="1" x14ac:dyDescent="0.3">
      <c r="J77" s="54">
        <f t="shared" si="72"/>
        <v>0.65277777777777768</v>
      </c>
      <c r="K77" s="55">
        <f t="shared" si="73"/>
        <v>0.65763888888888877</v>
      </c>
      <c r="L77" s="81">
        <f t="shared" si="74"/>
        <v>4.8611111111110938E-3</v>
      </c>
      <c r="M77" s="62" t="s">
        <v>209</v>
      </c>
      <c r="N77" s="62" t="s">
        <v>211</v>
      </c>
      <c r="O77" s="62"/>
      <c r="P77" s="59"/>
    </row>
    <row r="78" spans="2:16" ht="33" customHeight="1" x14ac:dyDescent="0.3">
      <c r="J78" s="54">
        <f t="shared" si="72"/>
        <v>0.65763888888888877</v>
      </c>
      <c r="K78" s="55">
        <f t="shared" si="73"/>
        <v>0.66249999999999987</v>
      </c>
      <c r="L78" s="81">
        <f t="shared" si="74"/>
        <v>4.8611111111110938E-3</v>
      </c>
      <c r="M78" s="62" t="s">
        <v>201</v>
      </c>
      <c r="N78" s="62" t="s">
        <v>203</v>
      </c>
      <c r="O78" s="62"/>
      <c r="P78" s="59"/>
    </row>
    <row r="79" spans="2:16" ht="33" customHeight="1" x14ac:dyDescent="0.3">
      <c r="J79" s="132">
        <f>K78</f>
        <v>0.66249999999999987</v>
      </c>
      <c r="K79" s="133">
        <f>J79+16/1440</f>
        <v>0.67361111111111094</v>
      </c>
      <c r="L79" s="132">
        <f>K79-J79</f>
        <v>1.1111111111111072E-2</v>
      </c>
      <c r="M79" s="484" t="s">
        <v>284</v>
      </c>
      <c r="N79" s="485"/>
      <c r="O79" s="485"/>
      <c r="P79" s="486"/>
    </row>
    <row r="80" spans="2:16" ht="33" customHeight="1" x14ac:dyDescent="0.3">
      <c r="J80" s="479" t="s">
        <v>288</v>
      </c>
      <c r="K80" s="480"/>
      <c r="L80" s="480"/>
      <c r="M80" s="480"/>
      <c r="N80" s="481"/>
      <c r="O80" s="134" t="s">
        <v>285</v>
      </c>
      <c r="P80" s="135"/>
    </row>
    <row r="81" spans="10:16" ht="33" customHeight="1" x14ac:dyDescent="0.3">
      <c r="J81" s="54">
        <v>0.67361111111111116</v>
      </c>
      <c r="K81" s="55">
        <f>J81+60/1440</f>
        <v>0.71527777777777779</v>
      </c>
      <c r="L81" s="81">
        <v>4.1666666666666664E-2</v>
      </c>
      <c r="M81" s="482" t="s">
        <v>1016</v>
      </c>
      <c r="N81" s="483"/>
      <c r="O81" s="75" t="s">
        <v>97</v>
      </c>
      <c r="P81" s="59"/>
    </row>
    <row r="82" spans="10:16" ht="33" customHeight="1" x14ac:dyDescent="0.3">
      <c r="J82" s="458" t="s">
        <v>286</v>
      </c>
      <c r="K82" s="459"/>
      <c r="L82" s="459"/>
      <c r="M82" s="459"/>
      <c r="N82" s="459"/>
      <c r="O82" s="459"/>
      <c r="P82" s="460"/>
    </row>
  </sheetData>
  <mergeCells count="57">
    <mergeCell ref="R11:X11"/>
    <mergeCell ref="R12:X12"/>
    <mergeCell ref="U43:X43"/>
    <mergeCell ref="B60:H60"/>
    <mergeCell ref="J22:P22"/>
    <mergeCell ref="B13:H13"/>
    <mergeCell ref="E46:H46"/>
    <mergeCell ref="E29:H29"/>
    <mergeCell ref="E21:H21"/>
    <mergeCell ref="B14:C14"/>
    <mergeCell ref="J23:K23"/>
    <mergeCell ref="J41:P41"/>
    <mergeCell ref="M31:P31"/>
    <mergeCell ref="R44:X44"/>
    <mergeCell ref="R46:X46"/>
    <mergeCell ref="U52:X52"/>
    <mergeCell ref="J82:P82"/>
    <mergeCell ref="R61:X61"/>
    <mergeCell ref="U42:X42"/>
    <mergeCell ref="R13:X13"/>
    <mergeCell ref="R30:X30"/>
    <mergeCell ref="U28:X28"/>
    <mergeCell ref="U36:X36"/>
    <mergeCell ref="U21:X21"/>
    <mergeCell ref="R14:S14"/>
    <mergeCell ref="U29:X29"/>
    <mergeCell ref="M70:P70"/>
    <mergeCell ref="J58:P58"/>
    <mergeCell ref="R53:X53"/>
    <mergeCell ref="J80:N80"/>
    <mergeCell ref="M81:N81"/>
    <mergeCell ref="M79:P79"/>
    <mergeCell ref="J8:P8"/>
    <mergeCell ref="J21:P21"/>
    <mergeCell ref="B72:H72"/>
    <mergeCell ref="E38:H38"/>
    <mergeCell ref="E59:H59"/>
    <mergeCell ref="M56:P56"/>
    <mergeCell ref="B8:C8"/>
    <mergeCell ref="J71:P71"/>
    <mergeCell ref="M57:P57"/>
    <mergeCell ref="B6:H6"/>
    <mergeCell ref="B7:H7"/>
    <mergeCell ref="B48:H48"/>
    <mergeCell ref="M48:P48"/>
    <mergeCell ref="E47:H47"/>
    <mergeCell ref="B12:H12"/>
    <mergeCell ref="B11:H11"/>
    <mergeCell ref="J20:P20"/>
    <mergeCell ref="E30:H30"/>
    <mergeCell ref="M39:P39"/>
    <mergeCell ref="M40:P40"/>
    <mergeCell ref="B31:H31"/>
    <mergeCell ref="O10:O18"/>
    <mergeCell ref="J6:P6"/>
    <mergeCell ref="J7:P7"/>
    <mergeCell ref="J9:K9"/>
  </mergeCells>
  <printOptions horizontalCentered="1"/>
  <pageMargins left="0.25" right="0.25" top="0.25" bottom="0.25" header="0" footer="0"/>
  <pageSetup paperSize="9" scale="55" orientation="portrait" r:id="rId1"/>
  <rowBreaks count="1" manualBreakCount="1">
    <brk id="47" max="16383" man="1"/>
  </rowBreaks>
  <colBreaks count="2" manualBreakCount="2">
    <brk id="8" max="1048575" man="1"/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341A-1BEB-584A-8648-4C0AD16989CC}">
  <dimension ref="B1:AA71"/>
  <sheetViews>
    <sheetView tabSelected="1" view="pageBreakPreview" topLeftCell="A18" zoomScale="60" zoomScaleNormal="60" workbookViewId="0">
      <selection activeCell="E28" sqref="E28:H28"/>
    </sheetView>
  </sheetViews>
  <sheetFormatPr defaultColWidth="10.796875" defaultRowHeight="33" customHeight="1" x14ac:dyDescent="0.3"/>
  <cols>
    <col min="1" max="1" width="1.69921875" style="42" customWidth="1"/>
    <col min="2" max="4" width="10.69921875" style="43" customWidth="1"/>
    <col min="5" max="5" width="64.69921875" style="44" customWidth="1"/>
    <col min="6" max="6" width="35.796875" style="44" customWidth="1"/>
    <col min="7" max="7" width="31" style="44" customWidth="1"/>
    <col min="8" max="8" width="11.5" style="44" customWidth="1"/>
    <col min="9" max="9" width="3.796875" style="42" customWidth="1"/>
    <col min="10" max="12" width="10.69921875" style="43" customWidth="1"/>
    <col min="13" max="13" width="66.19921875" style="44" customWidth="1"/>
    <col min="14" max="14" width="35.796875" style="44" customWidth="1"/>
    <col min="15" max="15" width="27.796875" style="44" customWidth="1"/>
    <col min="16" max="16" width="12.5" style="44" customWidth="1"/>
    <col min="17" max="17" width="5.69921875" style="42" customWidth="1"/>
    <col min="18" max="18" width="10.19921875" style="43" customWidth="1"/>
    <col min="19" max="19" width="9.796875" style="43" customWidth="1"/>
    <col min="20" max="20" width="9.5" style="43" customWidth="1"/>
    <col min="21" max="21" width="73.19921875" style="44" customWidth="1"/>
    <col min="22" max="22" width="30.19921875" style="44" bestFit="1" customWidth="1"/>
    <col min="23" max="23" width="31.69921875" style="44" customWidth="1"/>
    <col min="24" max="24" width="11.296875" style="44" customWidth="1"/>
    <col min="25" max="16384" width="10.796875" style="42"/>
  </cols>
  <sheetData>
    <row r="1" spans="2:24" s="5" customFormat="1" ht="33" customHeight="1" x14ac:dyDescent="0.3">
      <c r="C1" s="45"/>
      <c r="D1" s="45"/>
      <c r="F1" s="4"/>
      <c r="K1" s="45"/>
      <c r="L1" s="45"/>
      <c r="S1" s="45"/>
      <c r="T1" s="45"/>
    </row>
    <row r="2" spans="2:24" s="5" customFormat="1" ht="33" customHeight="1" x14ac:dyDescent="0.3">
      <c r="C2" s="46"/>
      <c r="D2" s="46"/>
      <c r="K2" s="46"/>
      <c r="L2" s="46"/>
      <c r="S2" s="46"/>
      <c r="T2" s="46"/>
    </row>
    <row r="3" spans="2:24" s="5" customFormat="1" ht="33" customHeight="1" x14ac:dyDescent="0.3">
      <c r="C3" s="6"/>
      <c r="D3" s="47" t="s">
        <v>373</v>
      </c>
      <c r="K3" s="6"/>
      <c r="L3" s="47" t="s">
        <v>373</v>
      </c>
      <c r="S3" s="6"/>
      <c r="T3" s="47" t="s">
        <v>373</v>
      </c>
    </row>
    <row r="4" spans="2:24" s="5" customFormat="1" ht="33" customHeight="1" x14ac:dyDescent="0.3">
      <c r="C4" s="6"/>
      <c r="D4" s="47" t="s">
        <v>374</v>
      </c>
      <c r="K4" s="6"/>
      <c r="L4" s="47" t="s">
        <v>374</v>
      </c>
      <c r="S4" s="6"/>
      <c r="T4" s="47" t="s">
        <v>374</v>
      </c>
    </row>
    <row r="5" spans="2:24" s="5" customFormat="1" ht="33" customHeight="1" x14ac:dyDescent="0.3">
      <c r="C5" s="6"/>
      <c r="D5" s="47"/>
    </row>
    <row r="6" spans="2:24" s="5" customFormat="1" ht="33" customHeight="1" x14ac:dyDescent="0.3">
      <c r="B6" s="491">
        <v>44799</v>
      </c>
      <c r="C6" s="492"/>
      <c r="D6" s="492"/>
      <c r="E6" s="492"/>
      <c r="F6" s="492"/>
      <c r="G6" s="492"/>
      <c r="H6" s="493"/>
      <c r="J6" s="491">
        <v>44799</v>
      </c>
      <c r="K6" s="492"/>
      <c r="L6" s="492"/>
      <c r="M6" s="492"/>
      <c r="N6" s="492"/>
      <c r="O6" s="492"/>
      <c r="P6" s="493"/>
      <c r="R6" s="136"/>
      <c r="S6" s="136"/>
      <c r="T6" s="136"/>
      <c r="U6" s="136"/>
      <c r="V6" s="136"/>
      <c r="W6" s="136"/>
      <c r="X6" s="136"/>
    </row>
    <row r="7" spans="2:24" s="5" customFormat="1" ht="33" customHeight="1" x14ac:dyDescent="0.3">
      <c r="B7" s="468" t="s">
        <v>801</v>
      </c>
      <c r="C7" s="469"/>
      <c r="D7" s="469"/>
      <c r="E7" s="469"/>
      <c r="F7" s="469"/>
      <c r="G7" s="469"/>
      <c r="H7" s="469"/>
      <c r="J7" s="478" t="s">
        <v>802</v>
      </c>
      <c r="K7" s="478"/>
      <c r="L7" s="478"/>
      <c r="M7" s="478"/>
      <c r="N7" s="478"/>
      <c r="O7" s="478"/>
      <c r="P7" s="478"/>
      <c r="R7" s="100"/>
      <c r="S7" s="100"/>
      <c r="T7" s="100"/>
      <c r="U7" s="100"/>
      <c r="V7" s="100"/>
      <c r="W7" s="100"/>
      <c r="X7" s="100"/>
    </row>
    <row r="8" spans="2:24" s="5" customFormat="1" ht="33" customHeight="1" x14ac:dyDescent="0.3">
      <c r="B8" s="326" t="s">
        <v>282</v>
      </c>
      <c r="C8" s="327"/>
      <c r="D8" s="101" t="s">
        <v>293</v>
      </c>
      <c r="E8" s="12" t="s">
        <v>281</v>
      </c>
      <c r="F8" s="12" t="s">
        <v>280</v>
      </c>
      <c r="G8" s="12" t="s">
        <v>285</v>
      </c>
      <c r="H8" s="12"/>
      <c r="J8" s="334" t="s">
        <v>804</v>
      </c>
      <c r="K8" s="334"/>
      <c r="L8" s="334"/>
      <c r="M8" s="334"/>
      <c r="N8" s="334"/>
      <c r="O8" s="334"/>
      <c r="P8" s="334"/>
      <c r="R8" s="25"/>
      <c r="S8" s="25"/>
      <c r="T8" s="25"/>
    </row>
    <row r="9" spans="2:24" s="5" customFormat="1" ht="33" customHeight="1" x14ac:dyDescent="0.3">
      <c r="B9" s="104">
        <v>0.29166666666666669</v>
      </c>
      <c r="C9" s="172">
        <v>0.33333333333333331</v>
      </c>
      <c r="D9" s="106">
        <v>4.1666666666666664E-2</v>
      </c>
      <c r="E9" s="107" t="s">
        <v>445</v>
      </c>
      <c r="F9" s="200" t="s">
        <v>832</v>
      </c>
      <c r="G9" s="107"/>
      <c r="H9" s="107"/>
      <c r="J9" s="326" t="s">
        <v>282</v>
      </c>
      <c r="K9" s="327"/>
      <c r="L9" s="101" t="s">
        <v>293</v>
      </c>
      <c r="M9" s="12" t="s">
        <v>281</v>
      </c>
      <c r="N9" s="12" t="s">
        <v>280</v>
      </c>
      <c r="O9" s="12" t="s">
        <v>670</v>
      </c>
      <c r="P9" s="12"/>
      <c r="R9" s="25"/>
      <c r="S9" s="25"/>
      <c r="T9" s="25"/>
    </row>
    <row r="10" spans="2:24" s="5" customFormat="1" ht="33" customHeight="1" x14ac:dyDescent="0.3">
      <c r="B10" s="137"/>
      <c r="C10" s="108"/>
      <c r="D10" s="108"/>
      <c r="E10" s="111"/>
      <c r="F10" s="111"/>
      <c r="G10" s="111"/>
      <c r="H10" s="138"/>
      <c r="J10" s="137">
        <v>0.29166666666666669</v>
      </c>
      <c r="K10" s="160">
        <f>J10+6/1440</f>
        <v>0.29583333333333334</v>
      </c>
      <c r="L10" s="172">
        <f>K10-J10</f>
        <v>4.1666666666666519E-3</v>
      </c>
      <c r="M10" s="162" t="s">
        <v>565</v>
      </c>
      <c r="N10" s="62" t="s">
        <v>566</v>
      </c>
      <c r="O10" s="417" t="s">
        <v>1010</v>
      </c>
      <c r="P10" s="75"/>
      <c r="R10" s="25"/>
      <c r="S10" s="25"/>
      <c r="T10" s="25"/>
    </row>
    <row r="11" spans="2:24" ht="33" customHeight="1" x14ac:dyDescent="0.3">
      <c r="B11" s="491">
        <v>44799</v>
      </c>
      <c r="C11" s="492"/>
      <c r="D11" s="492"/>
      <c r="E11" s="492"/>
      <c r="F11" s="492"/>
      <c r="G11" s="492"/>
      <c r="H11" s="493"/>
      <c r="J11" s="137">
        <f>K10</f>
        <v>0.29583333333333334</v>
      </c>
      <c r="K11" s="160">
        <f>J11+6/1440</f>
        <v>0.3</v>
      </c>
      <c r="L11" s="19">
        <f>K11-J11</f>
        <v>4.1666666666666519E-3</v>
      </c>
      <c r="M11" s="161" t="s">
        <v>578</v>
      </c>
      <c r="N11" s="75" t="s">
        <v>579</v>
      </c>
      <c r="O11" s="423"/>
      <c r="P11" s="75"/>
      <c r="R11" s="491">
        <v>44799</v>
      </c>
      <c r="S11" s="492"/>
      <c r="T11" s="492"/>
      <c r="U11" s="492"/>
      <c r="V11" s="492"/>
      <c r="W11" s="492"/>
      <c r="X11" s="493"/>
    </row>
    <row r="12" spans="2:24" ht="33" customHeight="1" x14ac:dyDescent="0.3">
      <c r="B12" s="468" t="s">
        <v>524</v>
      </c>
      <c r="C12" s="469"/>
      <c r="D12" s="469"/>
      <c r="E12" s="469"/>
      <c r="F12" s="469"/>
      <c r="G12" s="469"/>
      <c r="H12" s="469"/>
      <c r="J12" s="137">
        <f t="shared" ref="J12:J18" si="0">K11</f>
        <v>0.3</v>
      </c>
      <c r="K12" s="160">
        <f t="shared" ref="K12:K18" si="1">J12+6/1440</f>
        <v>0.30416666666666664</v>
      </c>
      <c r="L12" s="19">
        <f t="shared" ref="L12:L18" si="2">K12-J12</f>
        <v>4.1666666666666519E-3</v>
      </c>
      <c r="M12" s="161" t="s">
        <v>600</v>
      </c>
      <c r="N12" s="75" t="s">
        <v>583</v>
      </c>
      <c r="O12" s="423"/>
      <c r="P12" s="75"/>
      <c r="R12" s="478" t="s">
        <v>554</v>
      </c>
      <c r="S12" s="478"/>
      <c r="T12" s="478"/>
      <c r="U12" s="478"/>
      <c r="V12" s="478"/>
      <c r="W12" s="478"/>
      <c r="X12" s="478"/>
    </row>
    <row r="13" spans="2:24" ht="49.95" customHeight="1" x14ac:dyDescent="0.3">
      <c r="B13" s="334" t="s">
        <v>512</v>
      </c>
      <c r="C13" s="334"/>
      <c r="D13" s="334"/>
      <c r="E13" s="334"/>
      <c r="F13" s="334"/>
      <c r="G13" s="334"/>
      <c r="H13" s="334"/>
      <c r="J13" s="137">
        <f t="shared" si="0"/>
        <v>0.30416666666666664</v>
      </c>
      <c r="K13" s="160">
        <f t="shared" si="1"/>
        <v>0.30833333333333329</v>
      </c>
      <c r="L13" s="19">
        <f t="shared" si="2"/>
        <v>4.1666666666666519E-3</v>
      </c>
      <c r="M13" s="62" t="s">
        <v>603</v>
      </c>
      <c r="N13" s="62" t="s">
        <v>607</v>
      </c>
      <c r="O13" s="423"/>
      <c r="P13" s="75"/>
      <c r="R13" s="334" t="s">
        <v>514</v>
      </c>
      <c r="S13" s="334"/>
      <c r="T13" s="334"/>
      <c r="U13" s="306"/>
      <c r="V13" s="306"/>
      <c r="W13" s="306"/>
      <c r="X13" s="306"/>
    </row>
    <row r="14" spans="2:24" ht="33" customHeight="1" x14ac:dyDescent="0.3">
      <c r="B14" s="326" t="s">
        <v>282</v>
      </c>
      <c r="C14" s="327"/>
      <c r="D14" s="101" t="s">
        <v>293</v>
      </c>
      <c r="E14" s="12" t="s">
        <v>281</v>
      </c>
      <c r="F14" s="12" t="s">
        <v>280</v>
      </c>
      <c r="G14" s="12" t="s">
        <v>285</v>
      </c>
      <c r="H14" s="12"/>
      <c r="J14" s="137">
        <f t="shared" si="0"/>
        <v>0.30833333333333329</v>
      </c>
      <c r="K14" s="160">
        <f t="shared" si="1"/>
        <v>0.31249999999999994</v>
      </c>
      <c r="L14" s="19">
        <f t="shared" si="2"/>
        <v>4.1666666666666519E-3</v>
      </c>
      <c r="M14" s="161" t="s">
        <v>627</v>
      </c>
      <c r="N14" s="62" t="s">
        <v>610</v>
      </c>
      <c r="O14" s="423"/>
      <c r="P14" s="75"/>
      <c r="R14" s="326" t="s">
        <v>282</v>
      </c>
      <c r="S14" s="327"/>
      <c r="T14" s="101" t="s">
        <v>293</v>
      </c>
      <c r="U14" s="12" t="s">
        <v>281</v>
      </c>
      <c r="V14" s="12" t="s">
        <v>280</v>
      </c>
      <c r="W14" s="139" t="s">
        <v>285</v>
      </c>
      <c r="X14" s="12"/>
    </row>
    <row r="15" spans="2:24" ht="33" customHeight="1" x14ac:dyDescent="0.3">
      <c r="B15" s="54">
        <v>0.33333333333333331</v>
      </c>
      <c r="C15" s="55">
        <f>B15+8/1440</f>
        <v>0.33888888888888885</v>
      </c>
      <c r="D15" s="137">
        <f>C15-B15</f>
        <v>5.5555555555555358E-3</v>
      </c>
      <c r="E15" s="62" t="s">
        <v>215</v>
      </c>
      <c r="F15" s="75" t="s">
        <v>107</v>
      </c>
      <c r="G15" s="259" t="s">
        <v>1012</v>
      </c>
      <c r="H15" s="59"/>
      <c r="J15" s="137">
        <f t="shared" si="0"/>
        <v>0.31249999999999994</v>
      </c>
      <c r="K15" s="160">
        <f t="shared" si="1"/>
        <v>0.3166666666666666</v>
      </c>
      <c r="L15" s="19">
        <f t="shared" si="2"/>
        <v>4.1666666666666519E-3</v>
      </c>
      <c r="M15" s="161" t="s">
        <v>632</v>
      </c>
      <c r="N15" s="62" t="s">
        <v>151</v>
      </c>
      <c r="O15" s="423"/>
      <c r="P15" s="75"/>
      <c r="R15" s="54">
        <v>0.33333333333333331</v>
      </c>
      <c r="S15" s="55">
        <f>R15+10/1440</f>
        <v>0.34027777777777773</v>
      </c>
      <c r="T15" s="137">
        <f>S15-R15</f>
        <v>6.9444444444444198E-3</v>
      </c>
      <c r="U15" s="62" t="s">
        <v>32</v>
      </c>
      <c r="V15" s="62" t="s">
        <v>33</v>
      </c>
      <c r="W15" s="62" t="s">
        <v>820</v>
      </c>
      <c r="X15" s="59"/>
    </row>
    <row r="16" spans="2:24" ht="33" customHeight="1" x14ac:dyDescent="0.3">
      <c r="B16" s="54">
        <f>C15</f>
        <v>0.33888888888888885</v>
      </c>
      <c r="C16" s="55">
        <f>B16+8/1440</f>
        <v>0.34444444444444439</v>
      </c>
      <c r="D16" s="137">
        <f>C16-B16</f>
        <v>5.5555555555555358E-3</v>
      </c>
      <c r="E16" s="62" t="s">
        <v>216</v>
      </c>
      <c r="F16" s="75" t="s">
        <v>224</v>
      </c>
      <c r="G16" s="62"/>
      <c r="H16" s="59"/>
      <c r="J16" s="137">
        <f t="shared" si="0"/>
        <v>0.3166666666666666</v>
      </c>
      <c r="K16" s="160">
        <f t="shared" si="1"/>
        <v>0.32083333333333325</v>
      </c>
      <c r="L16" s="19">
        <f t="shared" si="2"/>
        <v>4.1666666666666519E-3</v>
      </c>
      <c r="M16" s="161" t="s">
        <v>633</v>
      </c>
      <c r="N16" s="62" t="s">
        <v>616</v>
      </c>
      <c r="O16" s="423"/>
      <c r="P16" s="75"/>
      <c r="R16" s="54">
        <f>S15</f>
        <v>0.34027777777777773</v>
      </c>
      <c r="S16" s="55">
        <f t="shared" ref="S16:S21" si="3">R16+10/1440</f>
        <v>0.34722222222222215</v>
      </c>
      <c r="T16" s="137">
        <f>S16-R16</f>
        <v>6.9444444444444198E-3</v>
      </c>
      <c r="U16" s="62" t="s">
        <v>429</v>
      </c>
      <c r="V16" s="62" t="s">
        <v>304</v>
      </c>
      <c r="W16" s="62"/>
      <c r="X16" s="59"/>
    </row>
    <row r="17" spans="2:24" ht="33" customHeight="1" x14ac:dyDescent="0.3">
      <c r="B17" s="54">
        <f t="shared" ref="B17:B20" si="4">C16</f>
        <v>0.34444444444444439</v>
      </c>
      <c r="C17" s="55">
        <f t="shared" ref="C17:C20" si="5">B17+8/1440</f>
        <v>0.34999999999999992</v>
      </c>
      <c r="D17" s="137">
        <f t="shared" ref="D17:D27" si="6">C17-B17</f>
        <v>5.5555555555555358E-3</v>
      </c>
      <c r="E17" s="140" t="s">
        <v>218</v>
      </c>
      <c r="F17" s="75" t="s">
        <v>165</v>
      </c>
      <c r="G17" s="62"/>
      <c r="H17" s="59"/>
      <c r="J17" s="137">
        <f t="shared" si="0"/>
        <v>0.32083333333333325</v>
      </c>
      <c r="K17" s="160">
        <f t="shared" si="1"/>
        <v>0.3249999999999999</v>
      </c>
      <c r="L17" s="19">
        <f t="shared" si="2"/>
        <v>4.1666666666666519E-3</v>
      </c>
      <c r="M17" s="62" t="s">
        <v>637</v>
      </c>
      <c r="N17" s="62" t="s">
        <v>621</v>
      </c>
      <c r="O17" s="423"/>
      <c r="P17" s="75"/>
      <c r="R17" s="54">
        <f t="shared" ref="R17:R21" si="7">S16</f>
        <v>0.34722222222222215</v>
      </c>
      <c r="S17" s="55">
        <f t="shared" si="3"/>
        <v>0.35416666666666657</v>
      </c>
      <c r="T17" s="137">
        <f t="shared" ref="T17:T21" si="8">S17-R17</f>
        <v>6.9444444444444198E-3</v>
      </c>
      <c r="U17" s="62" t="s">
        <v>36</v>
      </c>
      <c r="V17" s="62" t="s">
        <v>37</v>
      </c>
      <c r="W17" s="62"/>
      <c r="X17" s="59"/>
    </row>
    <row r="18" spans="2:24" ht="33" customHeight="1" x14ac:dyDescent="0.3">
      <c r="B18" s="54">
        <f t="shared" si="4"/>
        <v>0.34999999999999992</v>
      </c>
      <c r="C18" s="55">
        <f t="shared" si="5"/>
        <v>0.35555555555555546</v>
      </c>
      <c r="D18" s="137">
        <f t="shared" si="6"/>
        <v>5.5555555555555358E-3</v>
      </c>
      <c r="E18" s="62" t="s">
        <v>343</v>
      </c>
      <c r="F18" s="75" t="s">
        <v>344</v>
      </c>
      <c r="G18" s="62"/>
      <c r="H18" s="59"/>
      <c r="J18" s="137">
        <f t="shared" si="0"/>
        <v>0.3249999999999999</v>
      </c>
      <c r="K18" s="160">
        <f t="shared" si="1"/>
        <v>0.32916666666666655</v>
      </c>
      <c r="L18" s="19">
        <f t="shared" si="2"/>
        <v>4.1666666666666519E-3</v>
      </c>
      <c r="M18" s="161" t="s">
        <v>641</v>
      </c>
      <c r="N18" s="59" t="s">
        <v>624</v>
      </c>
      <c r="O18" s="424"/>
      <c r="P18" s="75"/>
      <c r="R18" s="54">
        <f>S17</f>
        <v>0.35416666666666657</v>
      </c>
      <c r="S18" s="55">
        <f t="shared" si="3"/>
        <v>0.36111111111111099</v>
      </c>
      <c r="T18" s="137">
        <f t="shared" ref="T18:T19" si="9">S18-R18</f>
        <v>6.9444444444444198E-3</v>
      </c>
      <c r="U18" s="62" t="s">
        <v>214</v>
      </c>
      <c r="V18" s="62" t="s">
        <v>818</v>
      </c>
      <c r="W18" s="62"/>
      <c r="X18" s="191"/>
    </row>
    <row r="19" spans="2:24" ht="33" customHeight="1" x14ac:dyDescent="0.3">
      <c r="B19" s="54">
        <f t="shared" si="4"/>
        <v>0.35555555555555546</v>
      </c>
      <c r="C19" s="55">
        <f t="shared" si="5"/>
        <v>0.36111111111111099</v>
      </c>
      <c r="D19" s="137">
        <f t="shared" si="6"/>
        <v>5.5555555555555358E-3</v>
      </c>
      <c r="E19" s="62" t="s">
        <v>219</v>
      </c>
      <c r="F19" s="75" t="s">
        <v>226</v>
      </c>
      <c r="G19" s="62"/>
      <c r="H19" s="59"/>
      <c r="J19" s="25"/>
      <c r="K19" s="25"/>
      <c r="L19" s="25"/>
      <c r="M19" s="5"/>
      <c r="N19" s="5"/>
      <c r="O19" s="5"/>
      <c r="P19" s="5"/>
      <c r="R19" s="54">
        <f t="shared" ref="R19" si="10">S18</f>
        <v>0.36111111111111099</v>
      </c>
      <c r="S19" s="55">
        <f t="shared" si="3"/>
        <v>0.36805555555555541</v>
      </c>
      <c r="T19" s="137">
        <f t="shared" si="9"/>
        <v>6.9444444444444198E-3</v>
      </c>
      <c r="U19" s="62" t="s">
        <v>38</v>
      </c>
      <c r="V19" s="62" t="s">
        <v>39</v>
      </c>
      <c r="W19" s="62"/>
      <c r="X19" s="59"/>
    </row>
    <row r="20" spans="2:24" ht="33" customHeight="1" x14ac:dyDescent="0.3">
      <c r="B20" s="54">
        <f t="shared" si="4"/>
        <v>0.36111111111111099</v>
      </c>
      <c r="C20" s="55">
        <f t="shared" si="5"/>
        <v>0.36666666666666653</v>
      </c>
      <c r="D20" s="137">
        <f t="shared" si="6"/>
        <v>5.5555555555555358E-3</v>
      </c>
      <c r="E20" s="62" t="s">
        <v>220</v>
      </c>
      <c r="F20" s="75" t="s">
        <v>124</v>
      </c>
      <c r="G20" s="62"/>
      <c r="H20" s="59"/>
      <c r="J20" s="491">
        <v>44799</v>
      </c>
      <c r="K20" s="492"/>
      <c r="L20" s="492"/>
      <c r="M20" s="492"/>
      <c r="N20" s="492"/>
      <c r="O20" s="492"/>
      <c r="P20" s="493"/>
      <c r="R20" s="54">
        <f>S19</f>
        <v>0.36805555555555541</v>
      </c>
      <c r="S20" s="55">
        <f t="shared" si="3"/>
        <v>0.37499999999999983</v>
      </c>
      <c r="T20" s="137">
        <f t="shared" si="8"/>
        <v>6.9444444444444198E-3</v>
      </c>
      <c r="U20" s="62" t="s">
        <v>819</v>
      </c>
      <c r="V20" s="62" t="s">
        <v>817</v>
      </c>
      <c r="W20" s="62"/>
      <c r="X20" s="192" t="s">
        <v>816</v>
      </c>
    </row>
    <row r="21" spans="2:24" ht="33" customHeight="1" x14ac:dyDescent="0.3">
      <c r="B21" s="78">
        <f>C20</f>
        <v>0.36666666666666653</v>
      </c>
      <c r="C21" s="80">
        <f>B21+12/1440</f>
        <v>0.37499999999999989</v>
      </c>
      <c r="D21" s="78">
        <f>C21-B21</f>
        <v>8.3333333333333592E-3</v>
      </c>
      <c r="E21" s="449" t="s">
        <v>284</v>
      </c>
      <c r="F21" s="450"/>
      <c r="G21" s="450"/>
      <c r="H21" s="451"/>
      <c r="J21" s="478" t="s">
        <v>531</v>
      </c>
      <c r="K21" s="478"/>
      <c r="L21" s="478"/>
      <c r="M21" s="478"/>
      <c r="N21" s="478"/>
      <c r="O21" s="478"/>
      <c r="P21" s="478"/>
      <c r="R21" s="54">
        <f t="shared" si="7"/>
        <v>0.37499999999999983</v>
      </c>
      <c r="S21" s="55">
        <f t="shared" si="3"/>
        <v>0.38194444444444425</v>
      </c>
      <c r="T21" s="137">
        <f t="shared" si="8"/>
        <v>6.9444444444444198E-3</v>
      </c>
      <c r="U21" s="62" t="s">
        <v>361</v>
      </c>
      <c r="V21" s="62" t="s">
        <v>256</v>
      </c>
      <c r="W21" s="62"/>
      <c r="X21" s="59"/>
    </row>
    <row r="22" spans="2:24" ht="33" customHeight="1" x14ac:dyDescent="0.3">
      <c r="B22" s="54">
        <f t="shared" ref="B22:B26" si="11">C21</f>
        <v>0.37499999999999989</v>
      </c>
      <c r="C22" s="55">
        <f t="shared" ref="C22:C27" si="12">B22+8/1440</f>
        <v>0.38055555555555542</v>
      </c>
      <c r="D22" s="137">
        <f t="shared" si="6"/>
        <v>5.5555555555555358E-3</v>
      </c>
      <c r="E22" s="62" t="s">
        <v>345</v>
      </c>
      <c r="F22" s="75" t="s">
        <v>346</v>
      </c>
      <c r="G22" s="62" t="s">
        <v>548</v>
      </c>
      <c r="H22" s="59"/>
      <c r="J22" s="334" t="s">
        <v>513</v>
      </c>
      <c r="K22" s="334"/>
      <c r="L22" s="334"/>
      <c r="M22" s="334"/>
      <c r="N22" s="334"/>
      <c r="O22" s="334"/>
      <c r="P22" s="334"/>
      <c r="R22" s="78">
        <f>S21</f>
        <v>0.38194444444444425</v>
      </c>
      <c r="S22" s="80">
        <f>R22+30/1440</f>
        <v>0.40277777777777757</v>
      </c>
      <c r="T22" s="78">
        <f>S22-R22</f>
        <v>2.0833333333333315E-2</v>
      </c>
      <c r="U22" s="449" t="s">
        <v>284</v>
      </c>
      <c r="V22" s="450"/>
      <c r="W22" s="450"/>
      <c r="X22" s="451"/>
    </row>
    <row r="23" spans="2:24" ht="33" customHeight="1" x14ac:dyDescent="0.3">
      <c r="B23" s="54">
        <f t="shared" si="11"/>
        <v>0.38055555555555542</v>
      </c>
      <c r="C23" s="55">
        <f t="shared" si="12"/>
        <v>0.38611111111111096</v>
      </c>
      <c r="D23" s="137">
        <f t="shared" si="6"/>
        <v>5.5555555555555358E-3</v>
      </c>
      <c r="E23" s="62" t="s">
        <v>347</v>
      </c>
      <c r="F23" s="75" t="s">
        <v>348</v>
      </c>
      <c r="G23" s="62"/>
      <c r="H23" s="59"/>
      <c r="J23" s="326" t="s">
        <v>282</v>
      </c>
      <c r="K23" s="327"/>
      <c r="L23" s="101" t="s">
        <v>293</v>
      </c>
      <c r="M23" s="12" t="s">
        <v>281</v>
      </c>
      <c r="N23" s="12" t="s">
        <v>280</v>
      </c>
      <c r="O23" s="12" t="s">
        <v>285</v>
      </c>
      <c r="P23" s="12"/>
      <c r="R23" s="72">
        <f>S22</f>
        <v>0.40277777777777757</v>
      </c>
      <c r="S23" s="73">
        <f>R23+15/1440</f>
        <v>0.41319444444444425</v>
      </c>
      <c r="T23" s="73">
        <f t="shared" ref="T23" si="13">S23-R23</f>
        <v>1.0416666666666685E-2</v>
      </c>
      <c r="U23" s="462" t="s">
        <v>294</v>
      </c>
      <c r="V23" s="463"/>
      <c r="W23" s="463"/>
      <c r="X23" s="464"/>
    </row>
    <row r="24" spans="2:24" ht="33" customHeight="1" x14ac:dyDescent="0.3">
      <c r="B24" s="54">
        <f t="shared" si="11"/>
        <v>0.38611111111111096</v>
      </c>
      <c r="C24" s="55">
        <f t="shared" si="12"/>
        <v>0.3916666666666665</v>
      </c>
      <c r="D24" s="137">
        <f t="shared" si="6"/>
        <v>5.5555555555555358E-3</v>
      </c>
      <c r="E24" s="121" t="s">
        <v>221</v>
      </c>
      <c r="F24" s="258" t="s">
        <v>826</v>
      </c>
      <c r="G24" s="62"/>
      <c r="H24" s="59"/>
      <c r="J24" s="54">
        <v>0.33333333333333331</v>
      </c>
      <c r="K24" s="55">
        <f>J24+8/1440</f>
        <v>0.33888888888888885</v>
      </c>
      <c r="L24" s="137">
        <f>K24-J24</f>
        <v>5.5555555555555358E-3</v>
      </c>
      <c r="M24" s="62" t="s">
        <v>249</v>
      </c>
      <c r="N24" s="62" t="s">
        <v>93</v>
      </c>
      <c r="O24" s="62" t="s">
        <v>551</v>
      </c>
      <c r="P24" s="59"/>
      <c r="R24" s="452" t="s">
        <v>515</v>
      </c>
      <c r="S24" s="453"/>
      <c r="T24" s="453"/>
      <c r="U24" s="453"/>
      <c r="V24" s="453"/>
      <c r="W24" s="453"/>
      <c r="X24" s="454"/>
    </row>
    <row r="25" spans="2:24" ht="33" customHeight="1" x14ac:dyDescent="0.3">
      <c r="B25" s="54">
        <f t="shared" si="11"/>
        <v>0.3916666666666665</v>
      </c>
      <c r="C25" s="55">
        <f t="shared" si="12"/>
        <v>0.39722222222222203</v>
      </c>
      <c r="D25" s="137">
        <f t="shared" si="6"/>
        <v>5.5555555555555358E-3</v>
      </c>
      <c r="E25" s="62" t="s">
        <v>217</v>
      </c>
      <c r="F25" s="75" t="s">
        <v>225</v>
      </c>
      <c r="G25" s="62"/>
      <c r="H25" s="59"/>
      <c r="J25" s="54">
        <f>K24</f>
        <v>0.33888888888888885</v>
      </c>
      <c r="K25" s="55">
        <f>J25+8/1440</f>
        <v>0.34444444444444439</v>
      </c>
      <c r="L25" s="137">
        <f>K25-J25</f>
        <v>5.5555555555555358E-3</v>
      </c>
      <c r="M25" s="62" t="s">
        <v>352</v>
      </c>
      <c r="N25" s="62" t="s">
        <v>353</v>
      </c>
      <c r="O25" s="62"/>
      <c r="P25" s="59"/>
      <c r="R25" s="54">
        <f>S23</f>
        <v>0.41319444444444425</v>
      </c>
      <c r="S25" s="55">
        <f t="shared" ref="S25:S30" si="14">R25+10/1440</f>
        <v>0.42013888888888867</v>
      </c>
      <c r="T25" s="137">
        <f>S25-R25</f>
        <v>6.9444444444444198E-3</v>
      </c>
      <c r="U25" s="62" t="s">
        <v>41</v>
      </c>
      <c r="V25" s="62" t="s">
        <v>1000</v>
      </c>
      <c r="W25" s="257" t="s">
        <v>555</v>
      </c>
      <c r="X25" s="61"/>
    </row>
    <row r="26" spans="2:24" ht="33" customHeight="1" x14ac:dyDescent="0.3">
      <c r="B26" s="54">
        <f t="shared" si="11"/>
        <v>0.39722222222222203</v>
      </c>
      <c r="C26" s="55">
        <f t="shared" si="12"/>
        <v>0.40277777777777757</v>
      </c>
      <c r="D26" s="137">
        <f t="shared" ref="D26" si="15">C26-B26</f>
        <v>5.5555555555555358E-3</v>
      </c>
      <c r="E26" s="59" t="s">
        <v>222</v>
      </c>
      <c r="F26" s="75" t="s">
        <v>183</v>
      </c>
      <c r="G26" s="62"/>
      <c r="H26" s="59"/>
      <c r="J26" s="54">
        <f t="shared" ref="J26:J28" si="16">K25</f>
        <v>0.34444444444444439</v>
      </c>
      <c r="K26" s="55">
        <f t="shared" ref="K26:K28" si="17">J26+8/1440</f>
        <v>0.34999999999999992</v>
      </c>
      <c r="L26" s="137">
        <f t="shared" ref="L26:L28" si="18">K26-J26</f>
        <v>5.5555555555555358E-3</v>
      </c>
      <c r="M26" s="62" t="s">
        <v>250</v>
      </c>
      <c r="N26" s="62" t="s">
        <v>125</v>
      </c>
      <c r="O26" s="62"/>
      <c r="P26" s="59"/>
      <c r="R26" s="54">
        <f t="shared" ref="R26:R27" si="19">S25</f>
        <v>0.42013888888888867</v>
      </c>
      <c r="S26" s="55">
        <f t="shared" si="14"/>
        <v>0.42708333333333309</v>
      </c>
      <c r="T26" s="137">
        <f t="shared" ref="T26:T30" si="20">S26-R26</f>
        <v>6.9444444444444198E-3</v>
      </c>
      <c r="U26" s="62" t="s">
        <v>362</v>
      </c>
      <c r="V26" s="62" t="s">
        <v>194</v>
      </c>
      <c r="W26" s="62"/>
      <c r="X26" s="59"/>
    </row>
    <row r="27" spans="2:24" ht="33" customHeight="1" x14ac:dyDescent="0.3">
      <c r="B27" s="54">
        <f>C26</f>
        <v>0.40277777777777757</v>
      </c>
      <c r="C27" s="55">
        <f t="shared" si="12"/>
        <v>0.4083333333333331</v>
      </c>
      <c r="D27" s="137">
        <f t="shared" si="6"/>
        <v>5.5555555555555358E-3</v>
      </c>
      <c r="E27" s="62" t="s">
        <v>1017</v>
      </c>
      <c r="F27" s="75" t="s">
        <v>56</v>
      </c>
      <c r="G27" s="62"/>
      <c r="H27" s="59"/>
      <c r="J27" s="54">
        <f t="shared" si="16"/>
        <v>0.34999999999999992</v>
      </c>
      <c r="K27" s="55">
        <f t="shared" si="17"/>
        <v>0.35555555555555546</v>
      </c>
      <c r="L27" s="137">
        <f t="shared" si="18"/>
        <v>5.5555555555555358E-3</v>
      </c>
      <c r="M27" s="62" t="s">
        <v>251</v>
      </c>
      <c r="N27" s="62" t="s">
        <v>242</v>
      </c>
      <c r="O27" s="62"/>
      <c r="P27" s="59"/>
      <c r="R27" s="54">
        <f t="shared" si="19"/>
        <v>0.42708333333333309</v>
      </c>
      <c r="S27" s="55">
        <f t="shared" si="14"/>
        <v>0.43402777777777751</v>
      </c>
      <c r="T27" s="137">
        <f t="shared" si="20"/>
        <v>6.9444444444444198E-3</v>
      </c>
      <c r="U27" s="62" t="s">
        <v>42</v>
      </c>
      <c r="V27" s="62" t="s">
        <v>463</v>
      </c>
      <c r="W27" s="62"/>
      <c r="X27" s="59"/>
    </row>
    <row r="28" spans="2:24" ht="33" customHeight="1" x14ac:dyDescent="0.3">
      <c r="B28" s="78">
        <f>C27</f>
        <v>0.4083333333333331</v>
      </c>
      <c r="C28" s="80">
        <f>B28+12/1440</f>
        <v>0.41666666666666646</v>
      </c>
      <c r="D28" s="78">
        <f>C28-B28</f>
        <v>8.3333333333333592E-3</v>
      </c>
      <c r="E28" s="449" t="s">
        <v>284</v>
      </c>
      <c r="F28" s="450"/>
      <c r="G28" s="450"/>
      <c r="H28" s="451"/>
      <c r="J28" s="54">
        <f t="shared" si="16"/>
        <v>0.35555555555555546</v>
      </c>
      <c r="K28" s="55">
        <f t="shared" si="17"/>
        <v>0.36111111111111099</v>
      </c>
      <c r="L28" s="137">
        <f t="shared" si="18"/>
        <v>5.5555555555555358E-3</v>
      </c>
      <c r="M28" s="62" t="s">
        <v>252</v>
      </c>
      <c r="N28" s="62" t="s">
        <v>125</v>
      </c>
      <c r="O28" s="62"/>
      <c r="P28" s="59"/>
      <c r="R28" s="54">
        <f t="shared" ref="R28:R29" si="21">S27</f>
        <v>0.43402777777777751</v>
      </c>
      <c r="S28" s="55">
        <f t="shared" si="14"/>
        <v>0.44097222222222193</v>
      </c>
      <c r="T28" s="137">
        <f t="shared" ref="T28:T29" si="22">S28-R28</f>
        <v>6.9444444444444198E-3</v>
      </c>
      <c r="U28" s="62" t="s">
        <v>43</v>
      </c>
      <c r="V28" s="62" t="s">
        <v>44</v>
      </c>
      <c r="W28" s="62"/>
      <c r="X28" s="59"/>
    </row>
    <row r="29" spans="2:24" ht="33" customHeight="1" x14ac:dyDescent="0.3">
      <c r="B29" s="72">
        <f>C28</f>
        <v>0.41666666666666646</v>
      </c>
      <c r="C29" s="73">
        <f>B29+15/1440</f>
        <v>0.42708333333333315</v>
      </c>
      <c r="D29" s="73">
        <f t="shared" ref="D29" si="23">C29-B29</f>
        <v>1.0416666666666685E-2</v>
      </c>
      <c r="E29" s="462" t="s">
        <v>294</v>
      </c>
      <c r="F29" s="463"/>
      <c r="G29" s="463"/>
      <c r="H29" s="464"/>
      <c r="J29" s="54">
        <f t="shared" ref="J29:J32" si="24">K28</f>
        <v>0.36111111111111099</v>
      </c>
      <c r="K29" s="55">
        <f t="shared" ref="K29:K31" si="25">J29+8/1440</f>
        <v>0.36666666666666653</v>
      </c>
      <c r="L29" s="137">
        <f t="shared" ref="L29:L32" si="26">K29-J29</f>
        <v>5.5555555555555358E-3</v>
      </c>
      <c r="M29" s="62" t="s">
        <v>427</v>
      </c>
      <c r="N29" s="62" t="s">
        <v>426</v>
      </c>
      <c r="O29" s="62"/>
      <c r="P29" s="59"/>
      <c r="R29" s="54">
        <f t="shared" si="21"/>
        <v>0.44097222222222193</v>
      </c>
      <c r="S29" s="55">
        <f t="shared" si="14"/>
        <v>0.44791666666666635</v>
      </c>
      <c r="T29" s="137">
        <f t="shared" si="22"/>
        <v>6.9444444444444198E-3</v>
      </c>
      <c r="U29" s="62" t="s">
        <v>45</v>
      </c>
      <c r="V29" s="62" t="s">
        <v>46</v>
      </c>
      <c r="W29" s="62"/>
      <c r="X29" s="59"/>
    </row>
    <row r="30" spans="2:24" ht="33" customHeight="1" x14ac:dyDescent="0.3">
      <c r="B30" s="334" t="s">
        <v>517</v>
      </c>
      <c r="C30" s="334"/>
      <c r="D30" s="334"/>
      <c r="E30" s="334"/>
      <c r="F30" s="334"/>
      <c r="G30" s="334"/>
      <c r="H30" s="334"/>
      <c r="J30" s="54">
        <f t="shared" si="24"/>
        <v>0.36666666666666653</v>
      </c>
      <c r="K30" s="55">
        <f t="shared" si="25"/>
        <v>0.37222222222222207</v>
      </c>
      <c r="L30" s="137">
        <f t="shared" si="26"/>
        <v>5.5555555555555358E-3</v>
      </c>
      <c r="M30" s="62" t="s">
        <v>273</v>
      </c>
      <c r="N30" s="75" t="s">
        <v>265</v>
      </c>
      <c r="O30" s="62"/>
      <c r="P30" s="59"/>
      <c r="R30" s="54">
        <f>S29</f>
        <v>0.44791666666666635</v>
      </c>
      <c r="S30" s="55">
        <f t="shared" si="14"/>
        <v>0.45486111111111077</v>
      </c>
      <c r="T30" s="137">
        <f t="shared" si="20"/>
        <v>6.9444444444444198E-3</v>
      </c>
      <c r="U30" s="62" t="s">
        <v>363</v>
      </c>
      <c r="V30" s="62" t="s">
        <v>364</v>
      </c>
      <c r="W30" s="62"/>
      <c r="X30" s="59"/>
    </row>
    <row r="31" spans="2:24" ht="33" customHeight="1" x14ac:dyDescent="0.3">
      <c r="B31" s="54">
        <f>C29</f>
        <v>0.42708333333333315</v>
      </c>
      <c r="C31" s="55">
        <f>B31+10/1440</f>
        <v>0.43402777777777757</v>
      </c>
      <c r="D31" s="137">
        <f t="shared" ref="D31" si="27">C31-B31</f>
        <v>6.9444444444444198E-3</v>
      </c>
      <c r="E31" s="62" t="s">
        <v>227</v>
      </c>
      <c r="F31" s="62" t="s">
        <v>140</v>
      </c>
      <c r="G31" s="121" t="s">
        <v>916</v>
      </c>
      <c r="H31" s="59"/>
      <c r="J31" s="54">
        <f t="shared" si="24"/>
        <v>0.37222222222222207</v>
      </c>
      <c r="K31" s="55">
        <f t="shared" si="25"/>
        <v>0.3777777777777776</v>
      </c>
      <c r="L31" s="137">
        <f t="shared" si="26"/>
        <v>5.5555555555555358E-3</v>
      </c>
      <c r="M31" s="62" t="s">
        <v>255</v>
      </c>
      <c r="N31" s="62" t="s">
        <v>96</v>
      </c>
      <c r="O31" s="62"/>
      <c r="P31" s="59"/>
      <c r="R31" s="78">
        <v>0.44791666666666669</v>
      </c>
      <c r="S31" s="80">
        <f>R31+30/1440</f>
        <v>0.46875</v>
      </c>
      <c r="T31" s="78">
        <f>S31-R31</f>
        <v>2.0833333333333315E-2</v>
      </c>
      <c r="U31" s="449" t="s">
        <v>284</v>
      </c>
      <c r="V31" s="450"/>
      <c r="W31" s="450"/>
      <c r="X31" s="451"/>
    </row>
    <row r="32" spans="2:24" ht="33" customHeight="1" x14ac:dyDescent="0.3">
      <c r="B32" s="54">
        <f t="shared" ref="B32:B36" si="28">C31</f>
        <v>0.43402777777777757</v>
      </c>
      <c r="C32" s="55">
        <f>B32+10/1440</f>
        <v>0.44097222222222199</v>
      </c>
      <c r="D32" s="137">
        <f t="shared" ref="D32" si="29">C32-B32</f>
        <v>6.9444444444444198E-3</v>
      </c>
      <c r="E32" s="62" t="s">
        <v>228</v>
      </c>
      <c r="F32" s="62" t="s">
        <v>232</v>
      </c>
      <c r="G32" s="62"/>
      <c r="H32" s="59"/>
      <c r="J32" s="54">
        <f t="shared" si="24"/>
        <v>0.3777777777777776</v>
      </c>
      <c r="K32" s="55">
        <f>J32+8/1440</f>
        <v>0.38333333333333314</v>
      </c>
      <c r="L32" s="137">
        <f t="shared" si="26"/>
        <v>5.5555555555555358E-3</v>
      </c>
      <c r="M32" s="62" t="s">
        <v>354</v>
      </c>
      <c r="N32" s="62" t="s">
        <v>355</v>
      </c>
      <c r="O32" s="62"/>
      <c r="P32" s="59"/>
      <c r="R32" s="72">
        <f>S31</f>
        <v>0.46875</v>
      </c>
      <c r="S32" s="124">
        <v>0.54166666666666663</v>
      </c>
      <c r="T32" s="72">
        <f>S32-R32</f>
        <v>7.291666666666663E-2</v>
      </c>
      <c r="U32" s="470" t="s">
        <v>234</v>
      </c>
      <c r="V32" s="471"/>
      <c r="W32" s="471"/>
      <c r="X32" s="472"/>
    </row>
    <row r="33" spans="2:27" ht="33" customHeight="1" x14ac:dyDescent="0.3">
      <c r="B33" s="54">
        <f t="shared" si="28"/>
        <v>0.44097222222222199</v>
      </c>
      <c r="C33" s="55">
        <f t="shared" ref="C33:C36" si="30">B33+10/1440</f>
        <v>0.44791666666666641</v>
      </c>
      <c r="D33" s="137">
        <f t="shared" ref="D33:D36" si="31">C33-B33</f>
        <v>6.9444444444444198E-3</v>
      </c>
      <c r="E33" s="121" t="s">
        <v>229</v>
      </c>
      <c r="F33" s="259" t="s">
        <v>1008</v>
      </c>
      <c r="G33" s="62"/>
      <c r="H33" s="59"/>
      <c r="J33" s="78">
        <f>K32</f>
        <v>0.38333333333333314</v>
      </c>
      <c r="K33" s="80">
        <f>J33+20/1440</f>
        <v>0.39722222222222203</v>
      </c>
      <c r="L33" s="78">
        <f>K33-J33</f>
        <v>1.3888888888888895E-2</v>
      </c>
      <c r="M33" s="449" t="s">
        <v>284</v>
      </c>
      <c r="N33" s="450"/>
      <c r="O33" s="450"/>
      <c r="P33" s="451"/>
      <c r="R33" s="452" t="s">
        <v>518</v>
      </c>
      <c r="S33" s="453"/>
      <c r="T33" s="453"/>
      <c r="U33" s="453"/>
      <c r="V33" s="453"/>
      <c r="W33" s="453"/>
      <c r="X33" s="454"/>
    </row>
    <row r="34" spans="2:27" ht="33" customHeight="1" x14ac:dyDescent="0.3">
      <c r="B34" s="54">
        <f t="shared" si="28"/>
        <v>0.44791666666666641</v>
      </c>
      <c r="C34" s="55">
        <f t="shared" si="30"/>
        <v>0.45486111111111083</v>
      </c>
      <c r="D34" s="137">
        <f t="shared" si="31"/>
        <v>6.9444444444444198E-3</v>
      </c>
      <c r="E34" s="62" t="s">
        <v>230</v>
      </c>
      <c r="F34" s="62" t="s">
        <v>233</v>
      </c>
      <c r="G34" s="62"/>
      <c r="H34" s="59"/>
      <c r="J34" s="72">
        <f>K33</f>
        <v>0.39722222222222203</v>
      </c>
      <c r="K34" s="73">
        <f>J34+15/1440</f>
        <v>0.40763888888888872</v>
      </c>
      <c r="L34" s="73">
        <f t="shared" ref="L34" si="32">K34-J34</f>
        <v>1.0416666666666685E-2</v>
      </c>
      <c r="M34" s="462" t="s">
        <v>294</v>
      </c>
      <c r="N34" s="463"/>
      <c r="O34" s="463"/>
      <c r="P34" s="464"/>
      <c r="R34" s="54">
        <f>S32</f>
        <v>0.54166666666666663</v>
      </c>
      <c r="S34" s="55">
        <f>R34+10/1440</f>
        <v>0.54861111111111105</v>
      </c>
      <c r="T34" s="137">
        <f t="shared" ref="T34:T35" si="33">S34-R34</f>
        <v>6.9444444444444198E-3</v>
      </c>
      <c r="U34" s="62" t="s">
        <v>365</v>
      </c>
      <c r="V34" s="62" t="s">
        <v>37</v>
      </c>
      <c r="W34" s="62" t="s">
        <v>556</v>
      </c>
      <c r="X34" s="59"/>
    </row>
    <row r="35" spans="2:27" ht="33" customHeight="1" x14ac:dyDescent="0.3">
      <c r="B35" s="54">
        <f t="shared" si="28"/>
        <v>0.45486111111111083</v>
      </c>
      <c r="C35" s="55">
        <f t="shared" si="30"/>
        <v>0.46180555555555525</v>
      </c>
      <c r="D35" s="137">
        <f t="shared" si="31"/>
        <v>6.9444444444444198E-3</v>
      </c>
      <c r="E35" s="263" t="s">
        <v>1014</v>
      </c>
      <c r="F35" s="259" t="s">
        <v>1005</v>
      </c>
      <c r="G35" s="62"/>
      <c r="H35" s="59"/>
      <c r="J35" s="334" t="s">
        <v>516</v>
      </c>
      <c r="K35" s="334"/>
      <c r="L35" s="334"/>
      <c r="M35" s="334"/>
      <c r="N35" s="334"/>
      <c r="O35" s="334"/>
      <c r="P35" s="334"/>
      <c r="R35" s="54">
        <f t="shared" ref="R35" si="34">S34</f>
        <v>0.54861111111111105</v>
      </c>
      <c r="S35" s="55">
        <f t="shared" ref="S35:S40" si="35">R35+10/1440</f>
        <v>0.55555555555555547</v>
      </c>
      <c r="T35" s="137">
        <f t="shared" si="33"/>
        <v>6.9444444444444198E-3</v>
      </c>
      <c r="U35" s="62" t="s">
        <v>423</v>
      </c>
      <c r="V35" s="62" t="s">
        <v>47</v>
      </c>
      <c r="W35" s="62"/>
      <c r="X35" s="59"/>
    </row>
    <row r="36" spans="2:27" ht="33" customHeight="1" x14ac:dyDescent="0.3">
      <c r="B36" s="54">
        <f t="shared" si="28"/>
        <v>0.46180555555555525</v>
      </c>
      <c r="C36" s="55">
        <f t="shared" si="30"/>
        <v>0.46874999999999967</v>
      </c>
      <c r="D36" s="137">
        <f t="shared" si="31"/>
        <v>6.9444444444444198E-3</v>
      </c>
      <c r="E36" s="62" t="s">
        <v>231</v>
      </c>
      <c r="F36" s="62" t="s">
        <v>176</v>
      </c>
      <c r="G36" s="62"/>
      <c r="H36" s="59"/>
      <c r="J36" s="54">
        <f>K34</f>
        <v>0.40763888888888872</v>
      </c>
      <c r="K36" s="55">
        <f>J36+8/1440</f>
        <v>0.41319444444444425</v>
      </c>
      <c r="L36" s="54">
        <f>K36-J36</f>
        <v>5.5555555555555358E-3</v>
      </c>
      <c r="M36" s="125" t="s">
        <v>806</v>
      </c>
      <c r="N36" s="125" t="s">
        <v>807</v>
      </c>
      <c r="O36" s="62" t="s">
        <v>552</v>
      </c>
      <c r="P36" s="177"/>
      <c r="R36" s="54">
        <f t="shared" ref="R36:R38" si="36">S35</f>
        <v>0.55555555555555547</v>
      </c>
      <c r="S36" s="55">
        <f t="shared" si="35"/>
        <v>0.56249999999999989</v>
      </c>
      <c r="T36" s="137">
        <f t="shared" ref="T36:T38" si="37">S36-R36</f>
        <v>6.9444444444444198E-3</v>
      </c>
      <c r="U36" s="62" t="s">
        <v>48</v>
      </c>
      <c r="V36" s="62" t="s">
        <v>49</v>
      </c>
      <c r="W36" s="62"/>
      <c r="X36" s="59"/>
    </row>
    <row r="37" spans="2:27" ht="33" customHeight="1" x14ac:dyDescent="0.3">
      <c r="B37" s="78">
        <f>C36</f>
        <v>0.46874999999999967</v>
      </c>
      <c r="C37" s="80">
        <f>B37+15/1440</f>
        <v>0.47916666666666635</v>
      </c>
      <c r="D37" s="78">
        <f>C37-B37</f>
        <v>1.0416666666666685E-2</v>
      </c>
      <c r="E37" s="449" t="s">
        <v>284</v>
      </c>
      <c r="F37" s="450"/>
      <c r="G37" s="450"/>
      <c r="H37" s="451"/>
      <c r="J37" s="54">
        <f>K36</f>
        <v>0.41319444444444425</v>
      </c>
      <c r="K37" s="55">
        <f>J37+8/1440</f>
        <v>0.41874999999999979</v>
      </c>
      <c r="L37" s="137">
        <f t="shared" ref="L37" si="38">K37-J37</f>
        <v>5.5555555555555358E-3</v>
      </c>
      <c r="M37" s="117" t="s">
        <v>257</v>
      </c>
      <c r="N37" s="62" t="s">
        <v>164</v>
      </c>
      <c r="O37" s="62"/>
      <c r="P37" s="59"/>
      <c r="R37" s="54">
        <f t="shared" si="36"/>
        <v>0.56249999999999989</v>
      </c>
      <c r="S37" s="55">
        <f t="shared" si="35"/>
        <v>0.56944444444444431</v>
      </c>
      <c r="T37" s="137">
        <f t="shared" si="37"/>
        <v>6.9444444444444198E-3</v>
      </c>
      <c r="U37" s="62" t="s">
        <v>428</v>
      </c>
      <c r="V37" s="62" t="s">
        <v>34</v>
      </c>
      <c r="W37" s="62"/>
      <c r="X37" s="59"/>
    </row>
    <row r="38" spans="2:27" ht="33" customHeight="1" x14ac:dyDescent="0.3">
      <c r="B38" s="72">
        <v>0.47916666666666669</v>
      </c>
      <c r="C38" s="124">
        <v>0.54166666666666663</v>
      </c>
      <c r="D38" s="72">
        <f>C38-B38</f>
        <v>6.2499999999999944E-2</v>
      </c>
      <c r="E38" s="470" t="s">
        <v>234</v>
      </c>
      <c r="F38" s="471"/>
      <c r="G38" s="471"/>
      <c r="H38" s="472"/>
      <c r="J38" s="54">
        <f t="shared" ref="J38:J44" si="39">K37</f>
        <v>0.41874999999999979</v>
      </c>
      <c r="K38" s="55">
        <f>J38+8/1440</f>
        <v>0.42430555555555532</v>
      </c>
      <c r="L38" s="137">
        <f t="shared" ref="L38" si="40">K38-J38</f>
        <v>5.5555555555555358E-3</v>
      </c>
      <c r="M38" s="118" t="s">
        <v>258</v>
      </c>
      <c r="N38" s="62" t="s">
        <v>2</v>
      </c>
      <c r="O38" s="142"/>
      <c r="P38" s="56"/>
      <c r="R38" s="54">
        <f t="shared" si="36"/>
        <v>0.56944444444444431</v>
      </c>
      <c r="S38" s="55">
        <f t="shared" si="35"/>
        <v>0.57638888888888873</v>
      </c>
      <c r="T38" s="137">
        <f t="shared" si="37"/>
        <v>6.9444444444444198E-3</v>
      </c>
      <c r="U38" s="62" t="s">
        <v>366</v>
      </c>
      <c r="V38" s="62" t="s">
        <v>15</v>
      </c>
      <c r="W38" s="62"/>
      <c r="X38" s="59"/>
    </row>
    <row r="39" spans="2:27" ht="55.05" customHeight="1" x14ac:dyDescent="0.3">
      <c r="B39" s="334" t="s">
        <v>559</v>
      </c>
      <c r="C39" s="334"/>
      <c r="D39" s="334"/>
      <c r="E39" s="334"/>
      <c r="F39" s="334"/>
      <c r="G39" s="334"/>
      <c r="H39" s="334"/>
      <c r="J39" s="54">
        <f t="shared" si="39"/>
        <v>0.42430555555555532</v>
      </c>
      <c r="K39" s="55">
        <f t="shared" ref="K39:K45" si="41">J39+8/1440</f>
        <v>0.42986111111111086</v>
      </c>
      <c r="L39" s="137">
        <f t="shared" ref="L39:L45" si="42">K39-J39</f>
        <v>5.5555555555555358E-3</v>
      </c>
      <c r="M39" s="118" t="s">
        <v>259</v>
      </c>
      <c r="N39" s="62" t="s">
        <v>65</v>
      </c>
      <c r="O39" s="62"/>
      <c r="P39" s="59"/>
      <c r="R39" s="54">
        <f>S38</f>
        <v>0.57638888888888873</v>
      </c>
      <c r="S39" s="55">
        <f t="shared" si="35"/>
        <v>0.58333333333333315</v>
      </c>
      <c r="T39" s="137">
        <f>S39-R39</f>
        <v>6.9444444444444198E-3</v>
      </c>
      <c r="U39" s="62" t="s">
        <v>433</v>
      </c>
      <c r="V39" s="62" t="s">
        <v>50</v>
      </c>
      <c r="W39" s="62"/>
      <c r="X39" s="59"/>
    </row>
    <row r="40" spans="2:27" ht="33" customHeight="1" x14ac:dyDescent="0.3">
      <c r="B40" s="54">
        <v>0.54166666666666663</v>
      </c>
      <c r="C40" s="55">
        <v>0.54791666666666672</v>
      </c>
      <c r="D40" s="137">
        <f t="shared" ref="D40:D45" si="43">C40-B40</f>
        <v>6.2500000000000888E-3</v>
      </c>
      <c r="E40" s="62" t="s">
        <v>235</v>
      </c>
      <c r="F40" s="62" t="s">
        <v>292</v>
      </c>
      <c r="G40" s="62" t="s">
        <v>549</v>
      </c>
      <c r="H40" s="59"/>
      <c r="J40" s="54">
        <f t="shared" si="39"/>
        <v>0.42986111111111086</v>
      </c>
      <c r="K40" s="55">
        <f t="shared" si="41"/>
        <v>0.4354166666666664</v>
      </c>
      <c r="L40" s="137">
        <f t="shared" si="42"/>
        <v>5.5555555555555358E-3</v>
      </c>
      <c r="M40" s="62" t="s">
        <v>260</v>
      </c>
      <c r="N40" s="62" t="s">
        <v>265</v>
      </c>
      <c r="O40" s="62"/>
      <c r="P40" s="59"/>
      <c r="R40" s="54">
        <f>S39</f>
        <v>0.58333333333333315</v>
      </c>
      <c r="S40" s="143">
        <f t="shared" si="35"/>
        <v>0.59027777777777757</v>
      </c>
      <c r="T40" s="137">
        <f>S40-R40</f>
        <v>6.9444444444444198E-3</v>
      </c>
      <c r="U40" s="62" t="s">
        <v>419</v>
      </c>
      <c r="V40" s="62" t="s">
        <v>21</v>
      </c>
      <c r="W40" s="64"/>
      <c r="X40" s="61"/>
    </row>
    <row r="41" spans="2:27" ht="33" customHeight="1" x14ac:dyDescent="0.3">
      <c r="B41" s="54">
        <f t="shared" ref="B41:B45" si="44">C40</f>
        <v>0.54791666666666672</v>
      </c>
      <c r="C41" s="55">
        <v>0.5541666666666667</v>
      </c>
      <c r="D41" s="137">
        <f t="shared" si="43"/>
        <v>6.2499999999999778E-3</v>
      </c>
      <c r="E41" s="62" t="s">
        <v>236</v>
      </c>
      <c r="F41" s="62" t="s">
        <v>135</v>
      </c>
      <c r="G41" s="62"/>
      <c r="H41" s="59"/>
      <c r="J41" s="54">
        <f t="shared" si="39"/>
        <v>0.4354166666666664</v>
      </c>
      <c r="K41" s="55">
        <f t="shared" si="41"/>
        <v>0.44097222222222193</v>
      </c>
      <c r="L41" s="137">
        <f t="shared" si="42"/>
        <v>5.5555555555555358E-3</v>
      </c>
      <c r="M41" s="62" t="s">
        <v>261</v>
      </c>
      <c r="N41" s="62" t="s">
        <v>256</v>
      </c>
      <c r="O41" s="62"/>
      <c r="P41" s="59"/>
      <c r="R41" s="78">
        <f>S40</f>
        <v>0.59027777777777757</v>
      </c>
      <c r="S41" s="80">
        <f>R41+20/1440</f>
        <v>0.60416666666666641</v>
      </c>
      <c r="T41" s="78">
        <f>S41-R41</f>
        <v>1.388888888888884E-2</v>
      </c>
      <c r="U41" s="449" t="s">
        <v>284</v>
      </c>
      <c r="V41" s="450"/>
      <c r="W41" s="450"/>
      <c r="X41" s="451"/>
      <c r="Z41" s="44"/>
      <c r="AA41" s="44"/>
    </row>
    <row r="42" spans="2:27" ht="33" customHeight="1" x14ac:dyDescent="0.3">
      <c r="B42" s="54">
        <f t="shared" si="44"/>
        <v>0.5541666666666667</v>
      </c>
      <c r="C42" s="55">
        <v>0.56041666666666667</v>
      </c>
      <c r="D42" s="137">
        <f t="shared" si="43"/>
        <v>6.2499999999999778E-3</v>
      </c>
      <c r="E42" s="62" t="s">
        <v>237</v>
      </c>
      <c r="F42" s="62" t="s">
        <v>242</v>
      </c>
      <c r="G42" s="62"/>
      <c r="H42" s="141" t="s">
        <v>212</v>
      </c>
      <c r="J42" s="54">
        <f t="shared" si="39"/>
        <v>0.44097222222222193</v>
      </c>
      <c r="K42" s="55">
        <f t="shared" si="41"/>
        <v>0.44652777777777747</v>
      </c>
      <c r="L42" s="137">
        <f t="shared" si="42"/>
        <v>5.5555555555555358E-3</v>
      </c>
      <c r="M42" s="62" t="s">
        <v>262</v>
      </c>
      <c r="N42" s="62" t="s">
        <v>184</v>
      </c>
      <c r="O42" s="62"/>
      <c r="P42" s="59"/>
      <c r="R42" s="452" t="s">
        <v>520</v>
      </c>
      <c r="S42" s="453"/>
      <c r="T42" s="453"/>
      <c r="U42" s="453"/>
      <c r="V42" s="453"/>
      <c r="W42" s="453"/>
      <c r="X42" s="454"/>
    </row>
    <row r="43" spans="2:27" ht="33" customHeight="1" x14ac:dyDescent="0.3">
      <c r="B43" s="54">
        <f t="shared" si="44"/>
        <v>0.56041666666666667</v>
      </c>
      <c r="C43" s="55">
        <v>0.56666666666666665</v>
      </c>
      <c r="D43" s="137">
        <f t="shared" si="43"/>
        <v>6.2499999999999778E-3</v>
      </c>
      <c r="E43" s="62" t="s">
        <v>238</v>
      </c>
      <c r="F43" s="62" t="s">
        <v>30</v>
      </c>
      <c r="G43" s="62"/>
      <c r="H43" s="59"/>
      <c r="J43" s="54">
        <f t="shared" si="39"/>
        <v>0.44652777777777747</v>
      </c>
      <c r="K43" s="55">
        <f t="shared" si="41"/>
        <v>0.452083333333333</v>
      </c>
      <c r="L43" s="137">
        <f t="shared" si="42"/>
        <v>5.5555555555555358E-3</v>
      </c>
      <c r="M43" s="62" t="s">
        <v>263</v>
      </c>
      <c r="N43" s="62" t="s">
        <v>108</v>
      </c>
      <c r="O43" s="62"/>
      <c r="P43" s="59"/>
      <c r="R43" s="54">
        <f>S41</f>
        <v>0.60416666666666641</v>
      </c>
      <c r="S43" s="55">
        <f>R43+10/1440</f>
        <v>0.61111111111111083</v>
      </c>
      <c r="T43" s="137">
        <f t="shared" ref="T43:T47" si="45">S44-R44</f>
        <v>6.9444444444444198E-3</v>
      </c>
      <c r="U43" s="62" t="s">
        <v>367</v>
      </c>
      <c r="V43" s="62" t="s">
        <v>265</v>
      </c>
      <c r="W43" s="121" t="s">
        <v>921</v>
      </c>
      <c r="X43" s="59"/>
    </row>
    <row r="44" spans="2:27" ht="33" customHeight="1" x14ac:dyDescent="0.3">
      <c r="B44" s="54">
        <f t="shared" si="44"/>
        <v>0.56666666666666665</v>
      </c>
      <c r="C44" s="55">
        <v>0.57291666666666663</v>
      </c>
      <c r="D44" s="137">
        <f t="shared" si="43"/>
        <v>6.2499999999999778E-3</v>
      </c>
      <c r="E44" s="62" t="s">
        <v>239</v>
      </c>
      <c r="F44" s="62" t="s">
        <v>83</v>
      </c>
      <c r="G44" s="62"/>
      <c r="H44" s="59"/>
      <c r="J44" s="54">
        <f t="shared" si="39"/>
        <v>0.452083333333333</v>
      </c>
      <c r="K44" s="55">
        <f t="shared" si="41"/>
        <v>0.45763888888888854</v>
      </c>
      <c r="L44" s="137">
        <f t="shared" si="42"/>
        <v>5.5555555555555358E-3</v>
      </c>
      <c r="M44" s="62" t="s">
        <v>264</v>
      </c>
      <c r="N44" s="62" t="s">
        <v>266</v>
      </c>
      <c r="O44" s="62"/>
      <c r="P44" s="59"/>
      <c r="R44" s="54">
        <f t="shared" ref="R44" si="46">S43</f>
        <v>0.61111111111111083</v>
      </c>
      <c r="S44" s="55">
        <f t="shared" ref="S44:S47" si="47">R44+10/1440</f>
        <v>0.61805555555555525</v>
      </c>
      <c r="T44" s="137">
        <f t="shared" si="45"/>
        <v>6.9444444444444198E-3</v>
      </c>
      <c r="U44" s="62" t="s">
        <v>368</v>
      </c>
      <c r="V44" s="62" t="s">
        <v>463</v>
      </c>
      <c r="W44" s="62"/>
      <c r="X44" s="59"/>
    </row>
    <row r="45" spans="2:27" ht="33" customHeight="1" x14ac:dyDescent="0.3">
      <c r="B45" s="54">
        <f t="shared" si="44"/>
        <v>0.57291666666666663</v>
      </c>
      <c r="C45" s="55">
        <v>0.57916666666666672</v>
      </c>
      <c r="D45" s="137">
        <f t="shared" si="43"/>
        <v>6.2500000000000888E-3</v>
      </c>
      <c r="E45" s="62" t="s">
        <v>349</v>
      </c>
      <c r="F45" s="62" t="s">
        <v>233</v>
      </c>
      <c r="G45" s="62"/>
      <c r="H45" s="59"/>
      <c r="J45" s="178">
        <f>K44</f>
        <v>0.45763888888888854</v>
      </c>
      <c r="K45" s="179">
        <f t="shared" si="41"/>
        <v>0.46319444444444408</v>
      </c>
      <c r="L45" s="104">
        <f t="shared" si="42"/>
        <v>5.5555555555555358E-3</v>
      </c>
      <c r="M45" s="180" t="s">
        <v>808</v>
      </c>
      <c r="N45" s="121" t="s">
        <v>809</v>
      </c>
      <c r="O45" s="62"/>
      <c r="P45" s="59"/>
      <c r="R45" s="54">
        <f>S44</f>
        <v>0.61805555555555525</v>
      </c>
      <c r="S45" s="55">
        <f t="shared" si="47"/>
        <v>0.62499999999999967</v>
      </c>
      <c r="T45" s="137">
        <f t="shared" si="45"/>
        <v>6.9444444444444198E-3</v>
      </c>
      <c r="U45" s="62" t="s">
        <v>369</v>
      </c>
      <c r="V45" s="62" t="s">
        <v>370</v>
      </c>
      <c r="W45" s="62"/>
      <c r="X45" s="59"/>
    </row>
    <row r="46" spans="2:27" ht="33" customHeight="1" x14ac:dyDescent="0.3">
      <c r="B46" s="54">
        <f>C45</f>
        <v>0.57916666666666672</v>
      </c>
      <c r="C46" s="55">
        <v>0.5854166666666667</v>
      </c>
      <c r="D46" s="137">
        <f>C46-B46</f>
        <v>6.2499999999999778E-3</v>
      </c>
      <c r="E46" s="62" t="s">
        <v>241</v>
      </c>
      <c r="F46" s="62" t="s">
        <v>31</v>
      </c>
      <c r="G46" s="62"/>
      <c r="H46" s="59"/>
      <c r="J46" s="132">
        <f>K45</f>
        <v>0.46319444444444408</v>
      </c>
      <c r="K46" s="133">
        <f>J46+20/1440</f>
        <v>0.47708333333333297</v>
      </c>
      <c r="L46" s="132">
        <f>K46-J46</f>
        <v>1.3888888888888895E-2</v>
      </c>
      <c r="M46" s="484" t="s">
        <v>284</v>
      </c>
      <c r="N46" s="485"/>
      <c r="O46" s="485"/>
      <c r="P46" s="486"/>
      <c r="R46" s="54">
        <f>S45</f>
        <v>0.62499999999999967</v>
      </c>
      <c r="S46" s="55">
        <f t="shared" si="47"/>
        <v>0.63194444444444409</v>
      </c>
      <c r="T46" s="137">
        <f t="shared" si="45"/>
        <v>6.9444444444444198E-3</v>
      </c>
      <c r="U46" s="62" t="s">
        <v>371</v>
      </c>
      <c r="V46" s="62" t="s">
        <v>457</v>
      </c>
      <c r="W46" s="62"/>
      <c r="X46" s="59"/>
    </row>
    <row r="47" spans="2:27" ht="33" customHeight="1" x14ac:dyDescent="0.3">
      <c r="B47" s="54">
        <v>0.5854166666666667</v>
      </c>
      <c r="C47" s="55">
        <v>0.59166666666666667</v>
      </c>
      <c r="D47" s="144">
        <v>6.2499999999999995E-3</v>
      </c>
      <c r="E47" s="62" t="s">
        <v>434</v>
      </c>
      <c r="F47" s="62" t="s">
        <v>67</v>
      </c>
      <c r="G47" s="62"/>
      <c r="H47" s="59"/>
      <c r="J47" s="72">
        <f>K46</f>
        <v>0.47708333333333297</v>
      </c>
      <c r="K47" s="124">
        <v>0.54166666666666663</v>
      </c>
      <c r="L47" s="72">
        <f>K47-J47</f>
        <v>6.4583333333333659E-2</v>
      </c>
      <c r="M47" s="470" t="s">
        <v>234</v>
      </c>
      <c r="N47" s="471"/>
      <c r="O47" s="471"/>
      <c r="P47" s="472"/>
      <c r="R47" s="54">
        <f t="shared" ref="R47" si="48">S46</f>
        <v>0.63194444444444409</v>
      </c>
      <c r="S47" s="55">
        <f t="shared" si="47"/>
        <v>0.63888888888888851</v>
      </c>
      <c r="T47" s="137">
        <f t="shared" si="45"/>
        <v>1.388888888888884E-2</v>
      </c>
      <c r="U47" s="62" t="s">
        <v>372</v>
      </c>
      <c r="V47" s="62" t="s">
        <v>557</v>
      </c>
      <c r="W47" s="62"/>
      <c r="X47" s="59"/>
    </row>
    <row r="48" spans="2:27" ht="33" customHeight="1" x14ac:dyDescent="0.3">
      <c r="B48" s="78">
        <v>0.59166666666666667</v>
      </c>
      <c r="C48" s="80">
        <f>B48+15/1440</f>
        <v>0.6020833333333333</v>
      </c>
      <c r="D48" s="78">
        <f>C48-B48</f>
        <v>1.041666666666663E-2</v>
      </c>
      <c r="E48" s="449" t="s">
        <v>284</v>
      </c>
      <c r="F48" s="450"/>
      <c r="G48" s="450"/>
      <c r="H48" s="451"/>
      <c r="J48" s="452" t="s">
        <v>519</v>
      </c>
      <c r="K48" s="453"/>
      <c r="L48" s="453"/>
      <c r="M48" s="453"/>
      <c r="N48" s="453"/>
      <c r="O48" s="453"/>
      <c r="P48" s="454"/>
      <c r="R48" s="78">
        <f>S47</f>
        <v>0.63888888888888851</v>
      </c>
      <c r="S48" s="80">
        <f>R48+20/1440</f>
        <v>0.65277777777777735</v>
      </c>
      <c r="T48" s="78">
        <f>S48-R48</f>
        <v>1.388888888888884E-2</v>
      </c>
      <c r="U48" s="127" t="s">
        <v>284</v>
      </c>
      <c r="V48" s="128"/>
      <c r="W48" s="128"/>
      <c r="X48" s="129"/>
    </row>
    <row r="49" spans="2:24" ht="33" customHeight="1" x14ac:dyDescent="0.3">
      <c r="B49" s="452" t="s">
        <v>521</v>
      </c>
      <c r="C49" s="453"/>
      <c r="D49" s="453"/>
      <c r="E49" s="453"/>
      <c r="F49" s="453"/>
      <c r="G49" s="453"/>
      <c r="H49" s="454"/>
      <c r="J49" s="54">
        <v>0.54166666666666663</v>
      </c>
      <c r="K49" s="55">
        <v>0.54791666666666672</v>
      </c>
      <c r="L49" s="137">
        <f t="shared" ref="L49:L56" si="49">K49-J49</f>
        <v>6.2500000000000888E-3</v>
      </c>
      <c r="M49" s="62" t="s">
        <v>267</v>
      </c>
      <c r="N49" s="75" t="s">
        <v>185</v>
      </c>
      <c r="O49" s="259" t="s">
        <v>1002</v>
      </c>
      <c r="P49" s="59"/>
      <c r="R49" s="495" t="s">
        <v>290</v>
      </c>
      <c r="S49" s="496"/>
      <c r="T49" s="496"/>
      <c r="U49" s="497"/>
      <c r="V49" s="145" t="s">
        <v>289</v>
      </c>
      <c r="W49" s="146" t="s">
        <v>285</v>
      </c>
      <c r="X49" s="145"/>
    </row>
    <row r="50" spans="2:24" ht="33" customHeight="1" x14ac:dyDescent="0.3">
      <c r="B50" s="54">
        <v>0.6020833333333333</v>
      </c>
      <c r="C50" s="55">
        <f>B50+10/1440</f>
        <v>0.60902777777777772</v>
      </c>
      <c r="D50" s="137">
        <f t="shared" ref="D50:D57" si="50">C50-B50</f>
        <v>6.9444444444444198E-3</v>
      </c>
      <c r="E50" s="126" t="s">
        <v>243</v>
      </c>
      <c r="F50" s="62" t="s">
        <v>203</v>
      </c>
      <c r="G50" s="62" t="s">
        <v>550</v>
      </c>
      <c r="H50" s="59"/>
      <c r="J50" s="54">
        <f t="shared" ref="J50" si="51">K49</f>
        <v>0.54791666666666672</v>
      </c>
      <c r="K50" s="55">
        <v>0.5541666666666667</v>
      </c>
      <c r="L50" s="137">
        <f t="shared" si="49"/>
        <v>6.2499999999999778E-3</v>
      </c>
      <c r="M50" s="62" t="s">
        <v>356</v>
      </c>
      <c r="N50" s="75" t="s">
        <v>202</v>
      </c>
      <c r="O50" s="59"/>
      <c r="P50" s="59"/>
      <c r="R50" s="54">
        <f>S48</f>
        <v>0.65277777777777735</v>
      </c>
      <c r="S50" s="55">
        <f>R50+60/1440</f>
        <v>0.69444444444444398</v>
      </c>
      <c r="T50" s="137">
        <f>S50-R50</f>
        <v>4.166666666666663E-2</v>
      </c>
      <c r="U50" s="59" t="s">
        <v>922</v>
      </c>
      <c r="V50" s="62" t="s">
        <v>275</v>
      </c>
      <c r="W50" s="62" t="s">
        <v>558</v>
      </c>
      <c r="X50" s="59"/>
    </row>
    <row r="51" spans="2:24" s="43" customFormat="1" ht="33" customHeight="1" x14ac:dyDescent="0.3">
      <c r="B51" s="54">
        <f t="shared" ref="B51:B54" si="52">C50</f>
        <v>0.60902777777777772</v>
      </c>
      <c r="C51" s="55">
        <f t="shared" ref="C51:C56" si="53">B51+10/1440</f>
        <v>0.61597222222222214</v>
      </c>
      <c r="D51" s="137">
        <f t="shared" si="50"/>
        <v>6.9444444444444198E-3</v>
      </c>
      <c r="E51" s="62" t="s">
        <v>244</v>
      </c>
      <c r="F51" s="62" t="s">
        <v>138</v>
      </c>
      <c r="G51" s="62"/>
      <c r="H51" s="59"/>
      <c r="I51" s="42"/>
      <c r="J51" s="54">
        <f>K50</f>
        <v>0.5541666666666667</v>
      </c>
      <c r="K51" s="55">
        <v>0.56041666666666667</v>
      </c>
      <c r="L51" s="137">
        <f t="shared" si="49"/>
        <v>6.2499999999999778E-3</v>
      </c>
      <c r="M51" s="118" t="s">
        <v>268</v>
      </c>
      <c r="N51" s="75" t="s">
        <v>828</v>
      </c>
      <c r="O51" s="59"/>
      <c r="P51" s="120" t="s">
        <v>212</v>
      </c>
      <c r="R51" s="54"/>
      <c r="S51" s="55"/>
      <c r="T51" s="147"/>
      <c r="U51" s="59"/>
      <c r="V51" s="62" t="s">
        <v>276</v>
      </c>
      <c r="W51" s="62"/>
      <c r="X51" s="59"/>
    </row>
    <row r="52" spans="2:24" ht="33" customHeight="1" x14ac:dyDescent="0.3">
      <c r="B52" s="54">
        <f t="shared" si="52"/>
        <v>0.61597222222222214</v>
      </c>
      <c r="C52" s="55">
        <f t="shared" si="53"/>
        <v>0.62291666666666656</v>
      </c>
      <c r="D52" s="137">
        <f t="shared" si="50"/>
        <v>6.9444444444444198E-3</v>
      </c>
      <c r="E52" s="62" t="s">
        <v>245</v>
      </c>
      <c r="F52" s="62" t="s">
        <v>137</v>
      </c>
      <c r="G52" s="62"/>
      <c r="H52" s="59"/>
      <c r="I52" s="43"/>
      <c r="J52" s="54">
        <f>K51</f>
        <v>0.56041666666666667</v>
      </c>
      <c r="K52" s="55">
        <v>0.56666666666666665</v>
      </c>
      <c r="L52" s="137">
        <f t="shared" si="49"/>
        <v>6.2499999999999778E-3</v>
      </c>
      <c r="M52" s="62" t="s">
        <v>269</v>
      </c>
      <c r="N52" s="75" t="s">
        <v>97</v>
      </c>
      <c r="O52" s="59"/>
      <c r="P52" s="59"/>
      <c r="R52" s="148"/>
      <c r="S52" s="149"/>
      <c r="T52" s="147"/>
      <c r="U52" s="59"/>
      <c r="V52" s="62" t="s">
        <v>15</v>
      </c>
      <c r="W52" s="62"/>
      <c r="X52" s="59"/>
    </row>
    <row r="53" spans="2:24" ht="33" customHeight="1" x14ac:dyDescent="0.3">
      <c r="B53" s="54">
        <f t="shared" si="52"/>
        <v>0.62291666666666656</v>
      </c>
      <c r="C53" s="55">
        <f t="shared" si="53"/>
        <v>0.62986111111111098</v>
      </c>
      <c r="D53" s="137">
        <f t="shared" si="50"/>
        <v>6.9444444444444198E-3</v>
      </c>
      <c r="E53" s="62" t="s">
        <v>246</v>
      </c>
      <c r="F53" s="62" t="s">
        <v>81</v>
      </c>
      <c r="G53" s="62"/>
      <c r="H53" s="59"/>
      <c r="J53" s="54">
        <f t="shared" ref="J53" si="54">K52</f>
        <v>0.56666666666666665</v>
      </c>
      <c r="K53" s="55">
        <v>0.57291666666666663</v>
      </c>
      <c r="L53" s="137">
        <f t="shared" si="49"/>
        <v>6.2499999999999778E-3</v>
      </c>
      <c r="M53" s="62" t="s">
        <v>270</v>
      </c>
      <c r="N53" s="75" t="s">
        <v>56</v>
      </c>
      <c r="O53" s="59"/>
      <c r="P53" s="59"/>
      <c r="R53" s="148"/>
      <c r="S53" s="149"/>
      <c r="T53" s="147"/>
      <c r="U53" s="150"/>
      <c r="V53" s="62"/>
      <c r="W53" s="62"/>
      <c r="X53" s="59"/>
    </row>
    <row r="54" spans="2:24" ht="33" customHeight="1" x14ac:dyDescent="0.3">
      <c r="B54" s="54">
        <f t="shared" si="52"/>
        <v>0.62986111111111098</v>
      </c>
      <c r="C54" s="55">
        <f t="shared" si="53"/>
        <v>0.6368055555555554</v>
      </c>
      <c r="D54" s="137">
        <f t="shared" si="50"/>
        <v>6.9444444444444198E-3</v>
      </c>
      <c r="E54" s="62" t="s">
        <v>247</v>
      </c>
      <c r="F54" s="62" t="s">
        <v>139</v>
      </c>
      <c r="G54" s="62"/>
      <c r="H54" s="59"/>
      <c r="J54" s="54">
        <f>K53</f>
        <v>0.57291666666666663</v>
      </c>
      <c r="K54" s="55">
        <v>0.57916666666666672</v>
      </c>
      <c r="L54" s="137">
        <f t="shared" si="49"/>
        <v>6.2500000000000888E-3</v>
      </c>
      <c r="M54" s="118" t="s">
        <v>271</v>
      </c>
      <c r="N54" s="75" t="s">
        <v>2</v>
      </c>
      <c r="O54" s="59"/>
      <c r="P54" s="59"/>
      <c r="R54" s="148"/>
      <c r="S54" s="149"/>
      <c r="T54" s="151"/>
      <c r="U54" s="151"/>
      <c r="V54" s="151"/>
      <c r="W54" s="151"/>
      <c r="X54" s="149"/>
    </row>
    <row r="55" spans="2:24" ht="33" customHeight="1" x14ac:dyDescent="0.3">
      <c r="B55" s="54">
        <f>C54</f>
        <v>0.6368055555555554</v>
      </c>
      <c r="C55" s="55">
        <f t="shared" si="53"/>
        <v>0.64374999999999982</v>
      </c>
      <c r="D55" s="137">
        <f t="shared" si="50"/>
        <v>6.9444444444444198E-3</v>
      </c>
      <c r="E55" s="62" t="s">
        <v>248</v>
      </c>
      <c r="F55" s="62" t="s">
        <v>140</v>
      </c>
      <c r="G55" s="62"/>
      <c r="H55" s="59"/>
      <c r="J55" s="54">
        <f>K54</f>
        <v>0.57916666666666672</v>
      </c>
      <c r="K55" s="55">
        <v>0.5854166666666667</v>
      </c>
      <c r="L55" s="137">
        <f t="shared" si="49"/>
        <v>6.2499999999999778E-3</v>
      </c>
      <c r="M55" s="118" t="s">
        <v>377</v>
      </c>
      <c r="N55" s="75" t="s">
        <v>378</v>
      </c>
      <c r="O55" s="59"/>
      <c r="P55" s="59"/>
      <c r="R55" s="152">
        <v>0.70833333333333337</v>
      </c>
      <c r="S55" s="152">
        <f>R55+30/1440</f>
        <v>0.72916666666666674</v>
      </c>
      <c r="T55" s="153">
        <f>S55-R55</f>
        <v>2.083333333333337E-2</v>
      </c>
      <c r="U55" s="494" t="s">
        <v>350</v>
      </c>
      <c r="V55" s="494"/>
      <c r="W55" s="494"/>
      <c r="X55" s="494"/>
    </row>
    <row r="56" spans="2:24" ht="33" customHeight="1" x14ac:dyDescent="0.3">
      <c r="B56" s="54">
        <f>C55</f>
        <v>0.64374999999999982</v>
      </c>
      <c r="C56" s="55">
        <f t="shared" si="53"/>
        <v>0.65069444444444424</v>
      </c>
      <c r="D56" s="137">
        <f t="shared" si="50"/>
        <v>6.9444444444444198E-3</v>
      </c>
      <c r="E56" s="62" t="s">
        <v>240</v>
      </c>
      <c r="F56" s="62" t="s">
        <v>117</v>
      </c>
      <c r="G56" s="62"/>
      <c r="H56" s="59"/>
      <c r="J56" s="54">
        <f>K55</f>
        <v>0.5854166666666667</v>
      </c>
      <c r="K56" s="55">
        <v>0.59166666666666667</v>
      </c>
      <c r="L56" s="137">
        <f t="shared" si="49"/>
        <v>6.2499999999999778E-3</v>
      </c>
      <c r="M56" s="62" t="s">
        <v>253</v>
      </c>
      <c r="N56" s="62" t="s">
        <v>106</v>
      </c>
      <c r="O56" s="63"/>
      <c r="P56" s="61"/>
      <c r="R56" s="154"/>
      <c r="S56" s="154"/>
      <c r="T56" s="155"/>
      <c r="U56" s="490" t="s">
        <v>351</v>
      </c>
      <c r="V56" s="490"/>
      <c r="W56" s="490"/>
      <c r="X56" s="490"/>
    </row>
    <row r="57" spans="2:24" ht="66" customHeight="1" x14ac:dyDescent="0.3">
      <c r="B57" s="78">
        <f>C56</f>
        <v>0.65069444444444424</v>
      </c>
      <c r="C57" s="80">
        <f>B57+15/1440</f>
        <v>0.66111111111111087</v>
      </c>
      <c r="D57" s="78">
        <f t="shared" si="50"/>
        <v>1.041666666666663E-2</v>
      </c>
      <c r="E57" s="127" t="s">
        <v>284</v>
      </c>
      <c r="F57" s="128"/>
      <c r="G57" s="128"/>
      <c r="H57" s="129"/>
      <c r="J57" s="78">
        <f>K56</f>
        <v>0.59166666666666667</v>
      </c>
      <c r="K57" s="80">
        <f>J57+20/1440</f>
        <v>0.60555555555555551</v>
      </c>
      <c r="L57" s="78">
        <f>K57-J57</f>
        <v>1.388888888888884E-2</v>
      </c>
      <c r="M57" s="127" t="s">
        <v>284</v>
      </c>
      <c r="N57" s="128"/>
      <c r="O57" s="128"/>
      <c r="P57" s="129"/>
    </row>
    <row r="58" spans="2:24" ht="33" customHeight="1" x14ac:dyDescent="0.3">
      <c r="B58" s="495" t="s">
        <v>957</v>
      </c>
      <c r="C58" s="496"/>
      <c r="D58" s="496"/>
      <c r="E58" s="497"/>
      <c r="F58" s="145" t="s">
        <v>213</v>
      </c>
      <c r="G58" s="145" t="s">
        <v>1</v>
      </c>
      <c r="H58" s="145"/>
      <c r="J58" s="452" t="s">
        <v>318</v>
      </c>
      <c r="K58" s="453"/>
      <c r="L58" s="453"/>
      <c r="M58" s="453"/>
      <c r="N58" s="453"/>
      <c r="O58" s="453"/>
      <c r="P58" s="454"/>
    </row>
    <row r="59" spans="2:24" ht="88.05" customHeight="1" x14ac:dyDescent="0.3">
      <c r="B59" s="54">
        <f>C57</f>
        <v>0.66111111111111087</v>
      </c>
      <c r="C59" s="55">
        <f>B59+68/1440</f>
        <v>0.70833333333333304</v>
      </c>
      <c r="D59" s="137">
        <f>C59-B59</f>
        <v>4.7222222222222165E-2</v>
      </c>
      <c r="E59" s="59" t="s">
        <v>439</v>
      </c>
      <c r="F59" s="260" t="s">
        <v>1015</v>
      </c>
      <c r="G59" s="59" t="s">
        <v>154</v>
      </c>
      <c r="H59" s="59"/>
      <c r="J59" s="54">
        <f>K57</f>
        <v>0.60555555555555551</v>
      </c>
      <c r="K59" s="55">
        <f>J59+10/1440</f>
        <v>0.61249999999999993</v>
      </c>
      <c r="L59" s="137">
        <f t="shared" ref="L59:L65" si="55">K59-J59</f>
        <v>6.9444444444444198E-3</v>
      </c>
      <c r="M59" s="62" t="s">
        <v>272</v>
      </c>
      <c r="N59" s="75" t="s">
        <v>274</v>
      </c>
      <c r="O59" s="62" t="s">
        <v>553</v>
      </c>
      <c r="P59" s="59"/>
    </row>
    <row r="60" spans="2:24" ht="33" customHeight="1" x14ac:dyDescent="0.3">
      <c r="B60" s="152">
        <f>C59</f>
        <v>0.70833333333333304</v>
      </c>
      <c r="C60" s="152">
        <f>B60+30/1440</f>
        <v>0.72916666666666641</v>
      </c>
      <c r="D60" s="153">
        <f>C60-B60</f>
        <v>2.083333333333337E-2</v>
      </c>
      <c r="E60" s="494" t="s">
        <v>350</v>
      </c>
      <c r="F60" s="494"/>
      <c r="G60" s="494"/>
      <c r="H60" s="494"/>
      <c r="J60" s="54">
        <f t="shared" ref="J60:J63" si="56">K59</f>
        <v>0.61249999999999993</v>
      </c>
      <c r="K60" s="55">
        <f t="shared" ref="K60:K65" si="57">J60+10/1440</f>
        <v>0.61944444444444435</v>
      </c>
      <c r="L60" s="137">
        <f t="shared" si="55"/>
        <v>6.9444444444444198E-3</v>
      </c>
      <c r="M60" s="121" t="s">
        <v>254</v>
      </c>
      <c r="N60" s="121" t="s">
        <v>256</v>
      </c>
      <c r="O60" s="62"/>
      <c r="P60" s="59"/>
    </row>
    <row r="61" spans="2:24" ht="33" customHeight="1" x14ac:dyDescent="0.3">
      <c r="B61" s="154"/>
      <c r="C61" s="154"/>
      <c r="D61" s="155"/>
      <c r="E61" s="490" t="s">
        <v>351</v>
      </c>
      <c r="F61" s="490"/>
      <c r="G61" s="490"/>
      <c r="H61" s="490"/>
      <c r="J61" s="54">
        <f t="shared" si="56"/>
        <v>0.61944444444444435</v>
      </c>
      <c r="K61" s="55">
        <f t="shared" si="57"/>
        <v>0.62638888888888877</v>
      </c>
      <c r="L61" s="137">
        <f t="shared" si="55"/>
        <v>6.9444444444444198E-3</v>
      </c>
      <c r="M61" s="62" t="s">
        <v>357</v>
      </c>
      <c r="N61" s="62" t="s">
        <v>302</v>
      </c>
      <c r="O61" s="62"/>
      <c r="P61" s="59"/>
    </row>
    <row r="62" spans="2:24" ht="33" customHeight="1" x14ac:dyDescent="0.3">
      <c r="J62" s="54">
        <f t="shared" si="56"/>
        <v>0.62638888888888877</v>
      </c>
      <c r="K62" s="55">
        <f t="shared" si="57"/>
        <v>0.63333333333333319</v>
      </c>
      <c r="L62" s="137">
        <f t="shared" si="55"/>
        <v>6.9444444444444198E-3</v>
      </c>
      <c r="M62" s="62" t="s">
        <v>358</v>
      </c>
      <c r="N62" s="62" t="s">
        <v>232</v>
      </c>
      <c r="O62" s="62"/>
      <c r="P62" s="59"/>
      <c r="U62" s="43"/>
      <c r="V62" s="43"/>
      <c r="X62" s="43"/>
    </row>
    <row r="63" spans="2:24" ht="33" customHeight="1" x14ac:dyDescent="0.3">
      <c r="J63" s="54">
        <f t="shared" si="56"/>
        <v>0.63333333333333319</v>
      </c>
      <c r="K63" s="55">
        <f t="shared" si="57"/>
        <v>0.64027777777777761</v>
      </c>
      <c r="L63" s="137">
        <f t="shared" si="55"/>
        <v>6.9444444444444198E-3</v>
      </c>
      <c r="M63" s="62" t="s">
        <v>359</v>
      </c>
      <c r="N63" s="62" t="s">
        <v>233</v>
      </c>
      <c r="O63" s="62"/>
      <c r="P63" s="59"/>
    </row>
    <row r="64" spans="2:24" ht="33" customHeight="1" x14ac:dyDescent="0.3">
      <c r="J64" s="54">
        <f>K62</f>
        <v>0.63333333333333319</v>
      </c>
      <c r="K64" s="55">
        <f t="shared" si="57"/>
        <v>0.64027777777777761</v>
      </c>
      <c r="L64" s="137">
        <f t="shared" si="55"/>
        <v>6.9444444444444198E-3</v>
      </c>
      <c r="M64" s="62" t="s">
        <v>360</v>
      </c>
      <c r="N64" s="62" t="s">
        <v>274</v>
      </c>
      <c r="O64" s="62"/>
      <c r="P64" s="59"/>
      <c r="T64" s="42"/>
      <c r="U64" s="42"/>
    </row>
    <row r="65" spans="10:19" ht="33" customHeight="1" x14ac:dyDescent="0.3">
      <c r="J65" s="54">
        <f>K63</f>
        <v>0.64027777777777761</v>
      </c>
      <c r="K65" s="55">
        <f t="shared" si="57"/>
        <v>0.64722222222222203</v>
      </c>
      <c r="L65" s="137">
        <f t="shared" si="55"/>
        <v>6.9444444444444198E-3</v>
      </c>
      <c r="M65" s="62" t="s">
        <v>379</v>
      </c>
      <c r="N65" s="75" t="s">
        <v>378</v>
      </c>
      <c r="O65" s="62"/>
      <c r="P65" s="59"/>
      <c r="R65" s="42"/>
      <c r="S65" s="42"/>
    </row>
    <row r="66" spans="10:19" ht="82.05" customHeight="1" x14ac:dyDescent="0.3">
      <c r="J66" s="78">
        <f>K65</f>
        <v>0.64722222222222203</v>
      </c>
      <c r="K66" s="80">
        <f>J66+20/1440</f>
        <v>0.66111111111111087</v>
      </c>
      <c r="L66" s="78">
        <f>K66-J66</f>
        <v>1.388888888888884E-2</v>
      </c>
      <c r="M66" s="127" t="s">
        <v>284</v>
      </c>
      <c r="N66" s="128"/>
      <c r="O66" s="128"/>
      <c r="P66" s="129"/>
    </row>
    <row r="67" spans="10:19" ht="33" customHeight="1" x14ac:dyDescent="0.3">
      <c r="J67" s="495" t="s">
        <v>40</v>
      </c>
      <c r="K67" s="496"/>
      <c r="L67" s="496"/>
      <c r="M67" s="497"/>
      <c r="N67" s="145" t="s">
        <v>213</v>
      </c>
      <c r="O67" s="146" t="s">
        <v>1</v>
      </c>
      <c r="P67" s="145"/>
    </row>
    <row r="68" spans="10:19" ht="73.95" customHeight="1" x14ac:dyDescent="0.3">
      <c r="J68" s="54">
        <f>K66</f>
        <v>0.66111111111111087</v>
      </c>
      <c r="K68" s="55">
        <f>J68+68/1440</f>
        <v>0.70833333333333304</v>
      </c>
      <c r="L68" s="137">
        <f t="shared" ref="L68" si="58">K68-J68</f>
        <v>4.7222222222222165E-2</v>
      </c>
      <c r="M68" s="62" t="s">
        <v>440</v>
      </c>
      <c r="N68" s="62" t="s">
        <v>441</v>
      </c>
      <c r="O68" s="156" t="s">
        <v>56</v>
      </c>
      <c r="P68" s="59"/>
    </row>
    <row r="69" spans="10:19" ht="33" customHeight="1" x14ac:dyDescent="0.3">
      <c r="J69" s="152">
        <f>K68</f>
        <v>0.70833333333333304</v>
      </c>
      <c r="K69" s="152">
        <f>J69+30/1440</f>
        <v>0.72916666666666641</v>
      </c>
      <c r="L69" s="153">
        <f t="shared" ref="L69" si="59">K69-J69</f>
        <v>2.083333333333337E-2</v>
      </c>
      <c r="M69" s="494" t="s">
        <v>350</v>
      </c>
      <c r="N69" s="494"/>
      <c r="O69" s="494"/>
      <c r="P69" s="494"/>
    </row>
    <row r="70" spans="10:19" ht="33" customHeight="1" x14ac:dyDescent="0.3">
      <c r="J70" s="154"/>
      <c r="K70" s="154"/>
      <c r="L70" s="155"/>
      <c r="M70" s="490" t="s">
        <v>351</v>
      </c>
      <c r="N70" s="490"/>
      <c r="O70" s="490"/>
      <c r="P70" s="490"/>
    </row>
    <row r="71" spans="10:19" ht="33" customHeight="1" x14ac:dyDescent="0.3">
      <c r="J71" s="157"/>
      <c r="K71" s="157"/>
      <c r="L71" s="158"/>
      <c r="M71" s="158"/>
      <c r="N71" s="158"/>
      <c r="O71" s="158"/>
      <c r="P71" s="158"/>
    </row>
  </sheetData>
  <mergeCells count="53">
    <mergeCell ref="J6:P6"/>
    <mergeCell ref="J7:P7"/>
    <mergeCell ref="J8:P8"/>
    <mergeCell ref="J9:K9"/>
    <mergeCell ref="R42:X42"/>
    <mergeCell ref="R11:X11"/>
    <mergeCell ref="R12:X12"/>
    <mergeCell ref="R13:X13"/>
    <mergeCell ref="J20:P20"/>
    <mergeCell ref="U22:X22"/>
    <mergeCell ref="R14:S14"/>
    <mergeCell ref="U41:X41"/>
    <mergeCell ref="U31:X31"/>
    <mergeCell ref="R24:X24"/>
    <mergeCell ref="U23:X23"/>
    <mergeCell ref="U32:X32"/>
    <mergeCell ref="R33:X33"/>
    <mergeCell ref="M34:P34"/>
    <mergeCell ref="M33:P33"/>
    <mergeCell ref="U55:X55"/>
    <mergeCell ref="R49:U49"/>
    <mergeCell ref="E60:H60"/>
    <mergeCell ref="B58:E58"/>
    <mergeCell ref="U56:X56"/>
    <mergeCell ref="M69:P69"/>
    <mergeCell ref="E61:H61"/>
    <mergeCell ref="J67:M67"/>
    <mergeCell ref="B6:H6"/>
    <mergeCell ref="B7:H7"/>
    <mergeCell ref="E48:H48"/>
    <mergeCell ref="B49:H49"/>
    <mergeCell ref="B12:H12"/>
    <mergeCell ref="B13:H13"/>
    <mergeCell ref="E28:H28"/>
    <mergeCell ref="E29:H29"/>
    <mergeCell ref="E21:H21"/>
    <mergeCell ref="B8:C8"/>
    <mergeCell ref="B11:H11"/>
    <mergeCell ref="B14:C14"/>
    <mergeCell ref="B30:H30"/>
    <mergeCell ref="B39:H39"/>
    <mergeCell ref="E37:H37"/>
    <mergeCell ref="E38:H38"/>
    <mergeCell ref="O10:O18"/>
    <mergeCell ref="M70:P70"/>
    <mergeCell ref="J21:P21"/>
    <mergeCell ref="J22:P22"/>
    <mergeCell ref="J35:P35"/>
    <mergeCell ref="J58:P58"/>
    <mergeCell ref="J23:K23"/>
    <mergeCell ref="M47:P47"/>
    <mergeCell ref="J48:P48"/>
    <mergeCell ref="M46:P46"/>
  </mergeCells>
  <printOptions horizontalCentered="1"/>
  <pageMargins left="0.25" right="0.25" top="0.25" bottom="0.25" header="0" footer="0"/>
  <pageSetup paperSize="10000" scale="46" orientation="portrait" r:id="rId1"/>
  <rowBreaks count="1" manualBreakCount="1">
    <brk id="62" max="16383" man="1"/>
  </rowBreaks>
  <colBreaks count="2" manualBreakCount="2">
    <brk id="8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7D278-C288-F347-BA3B-865185FD5ADA}">
  <dimension ref="A3:H41"/>
  <sheetViews>
    <sheetView topLeftCell="A9" zoomScale="60" zoomScaleNormal="66" workbookViewId="0">
      <selection sqref="A1:XFD1048576"/>
    </sheetView>
  </sheetViews>
  <sheetFormatPr defaultColWidth="11.19921875" defaultRowHeight="33" customHeight="1" x14ac:dyDescent="0.3"/>
  <cols>
    <col min="1" max="3" width="10.69921875" customWidth="1"/>
    <col min="4" max="4" width="76.296875" customWidth="1"/>
    <col min="5" max="5" width="36.19921875" customWidth="1"/>
    <col min="6" max="6" width="35.5" customWidth="1"/>
    <col min="7" max="7" width="11.5" customWidth="1"/>
  </cols>
  <sheetData>
    <row r="3" spans="1:8" ht="33" customHeight="1" x14ac:dyDescent="0.3">
      <c r="B3" s="232"/>
      <c r="C3" s="47" t="s">
        <v>373</v>
      </c>
    </row>
    <row r="4" spans="1:8" ht="33" customHeight="1" x14ac:dyDescent="0.3">
      <c r="B4" s="232"/>
      <c r="C4" s="47" t="s">
        <v>374</v>
      </c>
    </row>
    <row r="5" spans="1:8" ht="33" customHeight="1" x14ac:dyDescent="0.3">
      <c r="B5" s="232"/>
    </row>
    <row r="6" spans="1:8" ht="33" customHeight="1" x14ac:dyDescent="0.3">
      <c r="A6" s="302">
        <v>44799</v>
      </c>
      <c r="B6" s="302"/>
      <c r="C6" s="302"/>
      <c r="D6" s="302"/>
      <c r="E6" s="302"/>
      <c r="F6" s="302"/>
      <c r="G6" s="302"/>
    </row>
    <row r="7" spans="1:8" ht="33" customHeight="1" x14ac:dyDescent="0.3">
      <c r="A7" s="478" t="s">
        <v>801</v>
      </c>
      <c r="B7" s="478"/>
      <c r="C7" s="478"/>
      <c r="D7" s="478"/>
      <c r="E7" s="478"/>
      <c r="F7" s="478"/>
      <c r="G7" s="478"/>
    </row>
    <row r="8" spans="1:8" ht="33" customHeight="1" x14ac:dyDescent="0.3">
      <c r="A8" s="499" t="s">
        <v>958</v>
      </c>
      <c r="B8" s="500"/>
      <c r="C8" s="500"/>
      <c r="D8" s="500"/>
      <c r="E8" s="500"/>
      <c r="F8" s="500"/>
      <c r="G8" s="500"/>
    </row>
    <row r="9" spans="1:8" ht="33" customHeight="1" x14ac:dyDescent="0.3">
      <c r="A9" s="498" t="s">
        <v>282</v>
      </c>
      <c r="B9" s="498"/>
      <c r="C9" s="243" t="s">
        <v>293</v>
      </c>
      <c r="D9" s="12" t="s">
        <v>281</v>
      </c>
      <c r="E9" s="12" t="s">
        <v>280</v>
      </c>
      <c r="F9" s="12" t="s">
        <v>285</v>
      </c>
      <c r="G9" s="12"/>
    </row>
    <row r="10" spans="1:8" ht="33" customHeight="1" x14ac:dyDescent="0.3">
      <c r="A10" s="241">
        <v>0.375</v>
      </c>
      <c r="B10" s="242">
        <f>A10+50/1440</f>
        <v>0.40972222222222221</v>
      </c>
      <c r="C10" s="220">
        <f>B10-A10</f>
        <v>3.472222222222221E-2</v>
      </c>
      <c r="D10" s="75" t="s">
        <v>416</v>
      </c>
      <c r="E10" s="244"/>
      <c r="F10" s="75"/>
      <c r="G10" s="75"/>
      <c r="H10" s="235"/>
    </row>
    <row r="11" spans="1:8" ht="33" customHeight="1" x14ac:dyDescent="0.3">
      <c r="A11" s="178">
        <f>B10</f>
        <v>0.40972222222222221</v>
      </c>
      <c r="B11" s="69">
        <f>A11+10/1440</f>
        <v>0.41666666666666663</v>
      </c>
      <c r="C11" s="104">
        <f>B11-A11</f>
        <v>6.9444444444444198E-3</v>
      </c>
      <c r="D11" s="75" t="s">
        <v>971</v>
      </c>
      <c r="E11" s="18" t="s">
        <v>981</v>
      </c>
      <c r="F11" s="75"/>
      <c r="G11" s="75"/>
      <c r="H11" s="234"/>
    </row>
    <row r="12" spans="1:8" ht="33" customHeight="1" x14ac:dyDescent="0.3">
      <c r="A12" s="510"/>
      <c r="B12" s="511"/>
      <c r="C12" s="511"/>
      <c r="D12" s="503" t="s">
        <v>972</v>
      </c>
      <c r="E12" s="503"/>
      <c r="F12" s="503"/>
      <c r="G12" s="501"/>
      <c r="H12" s="235"/>
    </row>
    <row r="13" spans="1:8" ht="33" customHeight="1" x14ac:dyDescent="0.3">
      <c r="A13" s="241">
        <f>B11</f>
        <v>0.41666666666666663</v>
      </c>
      <c r="B13" s="242">
        <f>A13+10/1440</f>
        <v>0.42361111111111105</v>
      </c>
      <c r="C13" s="220">
        <f>B13-A13</f>
        <v>6.9444444444444198E-3</v>
      </c>
      <c r="D13" s="245" t="s">
        <v>973</v>
      </c>
      <c r="E13" s="18" t="s">
        <v>69</v>
      </c>
      <c r="F13" s="75" t="s">
        <v>65</v>
      </c>
      <c r="G13" s="245"/>
      <c r="H13" s="236"/>
    </row>
    <row r="14" spans="1:8" ht="33" customHeight="1" x14ac:dyDescent="0.3">
      <c r="A14" s="54">
        <f>B13</f>
        <v>0.42361111111111105</v>
      </c>
      <c r="B14" s="55">
        <f>A14+10/1440</f>
        <v>0.43055555555555547</v>
      </c>
      <c r="C14" s="137">
        <f>B14-A14</f>
        <v>6.9444444444444198E-3</v>
      </c>
      <c r="D14" s="245" t="s">
        <v>975</v>
      </c>
      <c r="E14" s="18" t="s">
        <v>959</v>
      </c>
      <c r="F14" s="75"/>
      <c r="G14" s="245"/>
      <c r="H14" s="233"/>
    </row>
    <row r="15" spans="1:8" ht="33" customHeight="1" x14ac:dyDescent="0.3">
      <c r="A15" s="54">
        <f t="shared" ref="A15:A16" si="0">B14</f>
        <v>0.43055555555555547</v>
      </c>
      <c r="B15" s="55">
        <f t="shared" ref="B15" si="1">A15+10/1440</f>
        <v>0.43749999999999989</v>
      </c>
      <c r="C15" s="137">
        <f t="shared" ref="C15:C16" si="2">B15-A15</f>
        <v>6.9444444444444198E-3</v>
      </c>
      <c r="D15" s="18" t="s">
        <v>974</v>
      </c>
      <c r="E15" s="18" t="s">
        <v>93</v>
      </c>
      <c r="F15" s="75"/>
      <c r="G15" s="245"/>
      <c r="H15" s="235"/>
    </row>
    <row r="16" spans="1:8" ht="33" customHeight="1" x14ac:dyDescent="0.3">
      <c r="A16" s="178">
        <f t="shared" si="0"/>
        <v>0.43749999999999989</v>
      </c>
      <c r="B16" s="69">
        <f>A16+15/1440</f>
        <v>0.44791666666666657</v>
      </c>
      <c r="C16" s="104">
        <f t="shared" si="2"/>
        <v>1.0416666666666685E-2</v>
      </c>
      <c r="D16" s="245" t="s">
        <v>960</v>
      </c>
      <c r="E16" s="18" t="s">
        <v>961</v>
      </c>
      <c r="F16" s="75"/>
      <c r="G16" s="245"/>
      <c r="H16" s="235"/>
    </row>
    <row r="17" spans="1:8" ht="33" customHeight="1" x14ac:dyDescent="0.3">
      <c r="A17" s="508"/>
      <c r="B17" s="509"/>
      <c r="C17" s="509"/>
      <c r="D17" s="501" t="s">
        <v>962</v>
      </c>
      <c r="E17" s="502"/>
      <c r="F17" s="502"/>
      <c r="G17" s="502"/>
      <c r="H17" s="235"/>
    </row>
    <row r="18" spans="1:8" ht="33" customHeight="1" x14ac:dyDescent="0.3">
      <c r="A18" s="241">
        <f>B16</f>
        <v>0.44791666666666657</v>
      </c>
      <c r="B18" s="242">
        <f>A18+10/1440</f>
        <v>0.45486111111111099</v>
      </c>
      <c r="C18" s="220">
        <f>B18-A18</f>
        <v>6.9444444444444198E-3</v>
      </c>
      <c r="D18" s="18" t="s">
        <v>976</v>
      </c>
      <c r="E18" s="18" t="s">
        <v>2</v>
      </c>
      <c r="F18" s="18" t="s">
        <v>292</v>
      </c>
      <c r="G18" s="98"/>
      <c r="H18" s="235"/>
    </row>
    <row r="19" spans="1:8" ht="33" customHeight="1" x14ac:dyDescent="0.3">
      <c r="A19" s="54">
        <f>B18</f>
        <v>0.45486111111111099</v>
      </c>
      <c r="B19" s="55">
        <f>A19+10/1440</f>
        <v>0.46180555555555541</v>
      </c>
      <c r="C19" s="137">
        <f>B19-A19</f>
        <v>6.9444444444444198E-3</v>
      </c>
      <c r="D19" s="75" t="s">
        <v>977</v>
      </c>
      <c r="E19" s="18" t="s">
        <v>979</v>
      </c>
      <c r="F19" s="75"/>
      <c r="G19" s="75"/>
      <c r="H19" s="233"/>
    </row>
    <row r="20" spans="1:8" ht="33" customHeight="1" x14ac:dyDescent="0.3">
      <c r="A20" s="54">
        <f t="shared" ref="A20:A21" si="3">B19</f>
        <v>0.46180555555555541</v>
      </c>
      <c r="B20" s="55">
        <f t="shared" ref="B20" si="4">A20+10/1440</f>
        <v>0.46874999999999983</v>
      </c>
      <c r="C20" s="137">
        <f t="shared" ref="C20:C21" si="5">B20-A20</f>
        <v>6.9444444444444198E-3</v>
      </c>
      <c r="D20" s="75" t="s">
        <v>978</v>
      </c>
      <c r="E20" s="18" t="s">
        <v>980</v>
      </c>
      <c r="F20" s="75"/>
      <c r="G20" s="75"/>
      <c r="H20" s="235"/>
    </row>
    <row r="21" spans="1:8" ht="33" customHeight="1" x14ac:dyDescent="0.3">
      <c r="A21" s="178">
        <f t="shared" si="3"/>
        <v>0.46874999999999983</v>
      </c>
      <c r="B21" s="69">
        <f>A21+15/1440</f>
        <v>0.47916666666666652</v>
      </c>
      <c r="C21" s="104">
        <f t="shared" si="5"/>
        <v>1.0416666666666685E-2</v>
      </c>
      <c r="D21" s="245" t="s">
        <v>960</v>
      </c>
      <c r="E21" s="18" t="s">
        <v>961</v>
      </c>
      <c r="F21" s="75"/>
      <c r="G21" s="75"/>
      <c r="H21" s="235"/>
    </row>
    <row r="22" spans="1:8" ht="33" customHeight="1" x14ac:dyDescent="0.3">
      <c r="A22" s="504"/>
      <c r="B22" s="505"/>
      <c r="C22" s="505"/>
      <c r="D22" s="506" t="s">
        <v>963</v>
      </c>
      <c r="E22" s="507"/>
      <c r="F22" s="507"/>
      <c r="G22" s="507"/>
      <c r="H22" s="235"/>
    </row>
    <row r="23" spans="1:8" ht="33" customHeight="1" x14ac:dyDescent="0.3">
      <c r="A23" s="241">
        <f>B21</f>
        <v>0.47916666666666652</v>
      </c>
      <c r="B23" s="242">
        <f>A23+10/1440</f>
        <v>0.48611111111111094</v>
      </c>
      <c r="C23" s="220">
        <f>B23-A23</f>
        <v>6.9444444444444198E-3</v>
      </c>
      <c r="D23" s="18" t="s">
        <v>983</v>
      </c>
      <c r="E23" s="18" t="s">
        <v>980</v>
      </c>
      <c r="F23" s="18" t="s">
        <v>292</v>
      </c>
      <c r="G23" s="98"/>
      <c r="H23" s="235"/>
    </row>
    <row r="24" spans="1:8" ht="33" customHeight="1" x14ac:dyDescent="0.3">
      <c r="A24" s="54">
        <f>B23</f>
        <v>0.48611111111111094</v>
      </c>
      <c r="B24" s="55">
        <f>A24+10/1440</f>
        <v>0.49305555555555536</v>
      </c>
      <c r="C24" s="137">
        <f>B24-A24</f>
        <v>6.9444444444444198E-3</v>
      </c>
      <c r="D24" s="75" t="s">
        <v>982</v>
      </c>
      <c r="E24" s="18" t="s">
        <v>93</v>
      </c>
      <c r="F24" s="75"/>
      <c r="G24" s="75"/>
      <c r="H24" s="233"/>
    </row>
    <row r="25" spans="1:8" ht="33" customHeight="1" x14ac:dyDescent="0.3">
      <c r="A25" s="178">
        <f t="shared" ref="A25" si="6">B24</f>
        <v>0.49305555555555536</v>
      </c>
      <c r="B25" s="69">
        <f t="shared" ref="B25" si="7">A25+10/1440</f>
        <v>0.49999999999999978</v>
      </c>
      <c r="C25" s="104">
        <f t="shared" ref="C25" si="8">B25-A25</f>
        <v>6.9444444444444198E-3</v>
      </c>
      <c r="D25" s="75" t="s">
        <v>960</v>
      </c>
      <c r="E25" s="18" t="s">
        <v>961</v>
      </c>
      <c r="F25" s="75"/>
      <c r="G25" s="75"/>
      <c r="H25" s="235"/>
    </row>
    <row r="26" spans="1:8" ht="33" customHeight="1" x14ac:dyDescent="0.3">
      <c r="A26" s="504"/>
      <c r="B26" s="505"/>
      <c r="C26" s="505"/>
      <c r="D26" s="506" t="s">
        <v>984</v>
      </c>
      <c r="E26" s="507"/>
      <c r="F26" s="507"/>
      <c r="G26" s="507"/>
      <c r="H26" s="235"/>
    </row>
    <row r="27" spans="1:8" ht="33" customHeight="1" x14ac:dyDescent="0.3">
      <c r="A27" s="241">
        <f>B25</f>
        <v>0.49999999999999978</v>
      </c>
      <c r="B27" s="242">
        <f>A27+15/1440</f>
        <v>0.51041666666666641</v>
      </c>
      <c r="C27" s="220">
        <f>B27-A27</f>
        <v>1.041666666666663E-2</v>
      </c>
      <c r="D27" s="18" t="s">
        <v>985</v>
      </c>
      <c r="E27" s="18" t="s">
        <v>965</v>
      </c>
      <c r="F27" s="18" t="s">
        <v>964</v>
      </c>
      <c r="G27" s="98"/>
      <c r="H27" s="235"/>
    </row>
    <row r="28" spans="1:8" ht="33" customHeight="1" x14ac:dyDescent="0.3">
      <c r="A28" s="54">
        <f>B27</f>
        <v>0.51041666666666641</v>
      </c>
      <c r="B28" s="55">
        <f>A28+15/1440</f>
        <v>0.52083333333333304</v>
      </c>
      <c r="C28" s="137">
        <f>B28-A28</f>
        <v>1.041666666666663E-2</v>
      </c>
      <c r="D28" s="75" t="s">
        <v>986</v>
      </c>
      <c r="E28" s="18" t="s">
        <v>966</v>
      </c>
      <c r="F28" s="246"/>
      <c r="G28" s="246"/>
      <c r="H28" s="233"/>
    </row>
    <row r="29" spans="1:8" ht="33" customHeight="1" x14ac:dyDescent="0.3">
      <c r="A29" s="504"/>
      <c r="B29" s="505"/>
      <c r="C29" s="505"/>
      <c r="D29" s="503" t="s">
        <v>987</v>
      </c>
      <c r="E29" s="503"/>
      <c r="F29" s="503"/>
      <c r="G29" s="501"/>
    </row>
    <row r="30" spans="1:8" ht="33" customHeight="1" x14ac:dyDescent="0.3">
      <c r="A30" s="241">
        <f>B28</f>
        <v>0.52083333333333304</v>
      </c>
      <c r="B30" s="242">
        <f>A30+15/1440</f>
        <v>0.53124999999999967</v>
      </c>
      <c r="C30" s="220">
        <f>B30-A30</f>
        <v>1.041666666666663E-2</v>
      </c>
      <c r="D30" s="18" t="s">
        <v>988</v>
      </c>
      <c r="E30" s="18" t="s">
        <v>990</v>
      </c>
      <c r="F30" s="18" t="s">
        <v>991</v>
      </c>
      <c r="G30" s="247"/>
    </row>
    <row r="31" spans="1:8" ht="33" customHeight="1" x14ac:dyDescent="0.3">
      <c r="A31" s="54">
        <f>B30</f>
        <v>0.53124999999999967</v>
      </c>
      <c r="B31" s="55">
        <f>A31+15/1440</f>
        <v>0.5416666666666663</v>
      </c>
      <c r="C31" s="137">
        <f>B31-A31</f>
        <v>1.041666666666663E-2</v>
      </c>
      <c r="D31" s="18" t="s">
        <v>989</v>
      </c>
      <c r="E31" s="18" t="s">
        <v>967</v>
      </c>
      <c r="F31" s="27"/>
      <c r="G31" s="246"/>
      <c r="H31" s="233"/>
    </row>
    <row r="32" spans="1:8" ht="33" customHeight="1" x14ac:dyDescent="0.3">
      <c r="A32" s="54">
        <f>B31</f>
        <v>0.5416666666666663</v>
      </c>
      <c r="B32" s="55">
        <f>A32+60/1440</f>
        <v>0.58333333333333293</v>
      </c>
      <c r="C32" s="137">
        <f>B32-A32</f>
        <v>4.166666666666663E-2</v>
      </c>
      <c r="D32" s="18" t="s">
        <v>853</v>
      </c>
      <c r="E32" s="18"/>
      <c r="F32" s="27"/>
      <c r="G32" s="248"/>
      <c r="H32" s="235"/>
    </row>
    <row r="33" spans="1:8" ht="33" customHeight="1" x14ac:dyDescent="0.3">
      <c r="A33" s="514"/>
      <c r="B33" s="515"/>
      <c r="C33" s="515"/>
      <c r="D33" s="512" t="s">
        <v>968</v>
      </c>
      <c r="E33" s="512"/>
      <c r="F33" s="512"/>
      <c r="G33" s="513"/>
      <c r="H33" s="235"/>
    </row>
    <row r="34" spans="1:8" ht="33" customHeight="1" x14ac:dyDescent="0.3">
      <c r="A34" s="241">
        <f>B32</f>
        <v>0.58333333333333293</v>
      </c>
      <c r="B34" s="242">
        <f>A34+15/1440</f>
        <v>0.59374999999999956</v>
      </c>
      <c r="C34" s="220">
        <f>B34-A34</f>
        <v>1.041666666666663E-2</v>
      </c>
      <c r="D34" s="18" t="s">
        <v>969</v>
      </c>
      <c r="E34" s="18" t="s">
        <v>961</v>
      </c>
      <c r="F34" s="18" t="s">
        <v>995</v>
      </c>
      <c r="G34" s="249"/>
      <c r="H34" s="235"/>
    </row>
    <row r="35" spans="1:8" ht="33" customHeight="1" x14ac:dyDescent="0.3">
      <c r="A35" s="54">
        <f>B34</f>
        <v>0.59374999999999956</v>
      </c>
      <c r="B35" s="55">
        <f>A35+15/1440</f>
        <v>0.60416666666666619</v>
      </c>
      <c r="C35" s="137">
        <f>B35-A35</f>
        <v>1.041666666666663E-2</v>
      </c>
      <c r="D35" s="18" t="s">
        <v>992</v>
      </c>
      <c r="E35" s="18" t="s">
        <v>961</v>
      </c>
      <c r="F35" s="18" t="s">
        <v>996</v>
      </c>
      <c r="G35" s="249"/>
      <c r="H35" s="233"/>
    </row>
    <row r="36" spans="1:8" ht="33" customHeight="1" x14ac:dyDescent="0.3">
      <c r="A36" s="54">
        <f t="shared" ref="A36:A37" si="9">B35</f>
        <v>0.60416666666666619</v>
      </c>
      <c r="B36" s="55">
        <f t="shared" ref="B36:B37" si="10">A36+15/1440</f>
        <v>0.61458333333333282</v>
      </c>
      <c r="C36" s="137">
        <f t="shared" ref="C36:C37" si="11">B36-A36</f>
        <v>1.041666666666663E-2</v>
      </c>
      <c r="D36" s="18" t="s">
        <v>993</v>
      </c>
      <c r="E36" s="18" t="s">
        <v>961</v>
      </c>
      <c r="F36" s="250"/>
      <c r="G36" s="251"/>
      <c r="H36" s="235"/>
    </row>
    <row r="37" spans="1:8" ht="33" customHeight="1" x14ac:dyDescent="0.3">
      <c r="A37" s="54">
        <f t="shared" si="9"/>
        <v>0.61458333333333282</v>
      </c>
      <c r="B37" s="55">
        <f t="shared" si="10"/>
        <v>0.62499999999999944</v>
      </c>
      <c r="C37" s="137">
        <f t="shared" si="11"/>
        <v>1.041666666666663E-2</v>
      </c>
      <c r="D37" s="18" t="s">
        <v>994</v>
      </c>
      <c r="E37" s="18" t="s">
        <v>961</v>
      </c>
      <c r="F37" s="250"/>
      <c r="G37" s="251"/>
      <c r="H37" s="233"/>
    </row>
    <row r="38" spans="1:8" ht="33" customHeight="1" x14ac:dyDescent="0.3">
      <c r="A38" s="252">
        <f>B37</f>
        <v>0.62499999999999944</v>
      </c>
      <c r="B38" s="253">
        <f>A38+10/1440</f>
        <v>0.63194444444444386</v>
      </c>
      <c r="C38" s="254">
        <f>B38-A38</f>
        <v>6.9444444444444198E-3</v>
      </c>
      <c r="D38" s="255" t="s">
        <v>970</v>
      </c>
      <c r="E38" s="255"/>
      <c r="F38" s="255" t="s">
        <v>65</v>
      </c>
      <c r="G38" s="256"/>
      <c r="H38" s="235"/>
    </row>
    <row r="39" spans="1:8" ht="33" customHeight="1" x14ac:dyDescent="0.3">
      <c r="A39" s="6"/>
      <c r="B39" s="6"/>
      <c r="C39" s="6"/>
      <c r="D39" s="6"/>
      <c r="E39" s="6"/>
      <c r="F39" s="239"/>
      <c r="G39" s="237"/>
      <c r="H39" s="235"/>
    </row>
    <row r="40" spans="1:8" ht="33" customHeight="1" x14ac:dyDescent="0.3">
      <c r="A40" s="6"/>
      <c r="B40" s="6"/>
      <c r="C40" s="238"/>
      <c r="D40" s="238"/>
      <c r="E40" s="6"/>
      <c r="F40" s="6"/>
      <c r="G40" s="235"/>
      <c r="H40" s="233"/>
    </row>
    <row r="41" spans="1:8" ht="33" customHeight="1" x14ac:dyDescent="0.3">
      <c r="A41" s="240"/>
      <c r="B41" s="240"/>
      <c r="C41" s="240"/>
      <c r="D41" s="240"/>
      <c r="E41" s="240"/>
      <c r="F41" s="240"/>
    </row>
  </sheetData>
  <mergeCells count="16">
    <mergeCell ref="A22:C22"/>
    <mergeCell ref="D22:G22"/>
    <mergeCell ref="A17:C17"/>
    <mergeCell ref="A12:C12"/>
    <mergeCell ref="D33:G33"/>
    <mergeCell ref="A33:C33"/>
    <mergeCell ref="A29:C29"/>
    <mergeCell ref="D29:G29"/>
    <mergeCell ref="A26:C26"/>
    <mergeCell ref="D26:G26"/>
    <mergeCell ref="A6:G6"/>
    <mergeCell ref="A7:G7"/>
    <mergeCell ref="A9:B9"/>
    <mergeCell ref="A8:G8"/>
    <mergeCell ref="D17:G17"/>
    <mergeCell ref="D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Mon, 22-08</vt:lpstr>
      <vt:lpstr>Tue, 23-08</vt:lpstr>
      <vt:lpstr>Wed, 24-08</vt:lpstr>
      <vt:lpstr>Thu, 25-08</vt:lpstr>
      <vt:lpstr>Fri, 26-08</vt:lpstr>
      <vt:lpstr>Sat, 27-08</vt:lpstr>
      <vt:lpstr>'Thu, 25-08'!Print_Area</vt:lpstr>
      <vt:lpstr>'Fri, 26-08'!Print_Titles</vt:lpstr>
      <vt:lpstr>'Mon, 22-08'!Print_Titles</vt:lpstr>
      <vt:lpstr>'Thu, 25-08'!Print_Titles</vt:lpstr>
      <vt:lpstr>'Tue, 23-08'!Print_Titles</vt:lpstr>
      <vt:lpstr>'Wed, 24-08'!Print_Titles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Rami Sorial</cp:lastModifiedBy>
  <cp:lastPrinted>2022-06-04T01:05:14Z</cp:lastPrinted>
  <dcterms:created xsi:type="dcterms:W3CDTF">2022-05-30T01:35:59Z</dcterms:created>
  <dcterms:modified xsi:type="dcterms:W3CDTF">2022-08-04T00:48:04Z</dcterms:modified>
</cp:coreProperties>
</file>